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ning" sheetId="1" r:id="rId1"/>
    <sheet name="Demandes" sheetId="2" r:id="rId2"/>
    <sheet name="Exemple - planning" sheetId="3" r:id="rId3"/>
    <sheet name="Exemple - demandes" sheetId="4" r:id="rId4"/>
    <sheet name="Mode d'emploi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D18"/>
  <sheetViews>
    <sheetView workbookViewId="0"/>
  </sheetViews>
  <cols>
    <col min="1" max="1" width="26.83203125" customWidth="1"/>
    <col min="2" max="2" width="12.83203125" customWidth="1"/>
    <col min="3" max="3" width="8.83203125" customWidth="1"/>
    <col min="4" max="4" width="9.83203125" customWidth="1"/>
    <col min="5" max="5" width="7.33203125" customWidth="1"/>
    <col min="6" max="6" width="7.33203125" customWidth="1"/>
    <col min="7" max="7" width="7.33203125" customWidth="1"/>
    <col min="8" max="8" width="7.33203125" customWidth="1"/>
    <col min="9" max="9" width="7.33203125" customWidth="1"/>
    <col min="10" max="10" width="7.33203125" customWidth="1"/>
    <col min="11" max="11" width="7.33203125" customWidth="1"/>
    <col min="12" max="12" width="7.33203125" customWidth="1"/>
    <col min="13" max="13" width="7.33203125" customWidth="1"/>
    <col min="14" max="14" width="7.33203125" customWidth="1"/>
    <col min="15" max="15" width="7.33203125" customWidth="1"/>
    <col min="16" max="16" width="7.33203125" customWidth="1"/>
    <col min="17" max="17" width="7.33203125" customWidth="1"/>
    <col min="18" max="18" width="7.33203125" customWidth="1"/>
    <col min="19" max="19" width="7.33203125" customWidth="1"/>
    <col min="20" max="20" width="7.33203125" customWidth="1"/>
    <col min="21" max="21" width="7.33203125" customWidth="1"/>
    <col min="22" max="22" width="7.33203125" customWidth="1"/>
    <col min="23" max="23" width="7.33203125" customWidth="1"/>
    <col min="24" max="24" width="7.33203125" customWidth="1"/>
    <col min="25" max="25" width="7.33203125" customWidth="1"/>
    <col min="26" max="26" width="7.33203125" customWidth="1"/>
    <col min="27" max="27" width="7.33203125" customWidth="1"/>
    <col min="28" max="28" width="7.33203125" customWidth="1"/>
    <col min="29" max="29" width="7.33203125" customWidth="1"/>
    <col min="30" max="30" width="7.33203125" customWidth="1"/>
    <col min="31" max="31" width="7.33203125" customWidth="1"/>
    <col min="32" max="32" width="7.33203125" customWidth="1"/>
    <col min="33" max="33" width="7.33203125" customWidth="1"/>
    <col min="34" max="34" width="7.33203125" customWidth="1"/>
    <col min="35" max="35" width="7.33203125" customWidth="1"/>
    <col min="36" max="36" width="7.33203125" customWidth="1"/>
    <col min="37" max="37" width="7.33203125" customWidth="1"/>
    <col min="38" max="38" width="7.33203125" customWidth="1"/>
    <col min="39" max="39" width="7.33203125" customWidth="1"/>
    <col min="40" max="40" width="7.33203125" customWidth="1"/>
    <col min="41" max="41" width="7.33203125" customWidth="1"/>
    <col min="42" max="42" width="7.33203125" customWidth="1"/>
    <col min="43" max="43" width="7.33203125" customWidth="1"/>
    <col min="44" max="44" width="7.33203125" customWidth="1"/>
    <col min="45" max="45" width="7.33203125" customWidth="1"/>
    <col min="46" max="46" width="7.33203125" customWidth="1"/>
    <col min="47" max="47" width="7.33203125" customWidth="1"/>
    <col min="48" max="48" width="7.33203125" customWidth="1"/>
    <col min="49" max="49" width="7.33203125" customWidth="1"/>
    <col min="50" max="50" width="7.33203125" customWidth="1"/>
    <col min="51" max="51" width="7.33203125" customWidth="1"/>
    <col min="52" max="52" width="7.33203125" customWidth="1"/>
    <col min="53" max="53" width="7.33203125" customWidth="1"/>
    <col min="54" max="54" width="7.33203125" customWidth="1"/>
    <col min="55" max="55" width="7.33203125" customWidth="1"/>
    <col min="56" max="56" width="7.33203125" customWidth="1"/>
  </cols>
  <sheetData>
    <row r="1">
      <c r="A1" t="str">
        <v>PLANNING DES CONGÉS</v>
      </c>
    </row>
    <row r="2">
      <c r="A2" t="str">
        <v>Année :</v>
      </c>
      <c r="B2">
        <v>2027</v>
      </c>
      <c r="C2" t="str">
        <v/>
      </c>
      <c r="D2" t="str">
        <v>Entreprise :</v>
      </c>
    </row>
    <row r="3">
      <c r="A3" t="str">
        <v>Saisissez chaque congé dans l'onglet « Demandes » : le planning se remplit tout seul (C = au moins un jour de congé dans la semaine).</v>
      </c>
    </row>
    <row r="5">
      <c r="A5" t="str">
        <v>Salarié</v>
      </c>
      <c r="B5" t="str">
        <v>Droits (jours ouvrables)</v>
      </c>
      <c r="C5" t="str">
        <v>Posés</v>
      </c>
      <c r="D5" t="str">
        <v>Restants</v>
      </c>
      <c r="E5" t="str">
        <v>S1</v>
      </c>
      <c r="F5" t="str">
        <v>S2</v>
      </c>
      <c r="G5" t="str">
        <v>S3</v>
      </c>
      <c r="H5" t="str">
        <v>S4</v>
      </c>
      <c r="I5" t="str">
        <v>S5</v>
      </c>
      <c r="J5" t="str">
        <v>S6</v>
      </c>
      <c r="K5" t="str">
        <v>S7</v>
      </c>
      <c r="L5" t="str">
        <v>S8</v>
      </c>
      <c r="M5" t="str">
        <v>S9</v>
      </c>
      <c r="N5" t="str">
        <v>S10</v>
      </c>
      <c r="O5" t="str">
        <v>S11</v>
      </c>
      <c r="P5" t="str">
        <v>S12</v>
      </c>
      <c r="Q5" t="str">
        <v>S13</v>
      </c>
      <c r="R5" t="str">
        <v>S14</v>
      </c>
      <c r="S5" t="str">
        <v>S15</v>
      </c>
      <c r="T5" t="str">
        <v>S16</v>
      </c>
      <c r="U5" t="str">
        <v>S17</v>
      </c>
      <c r="V5" t="str">
        <v>S18</v>
      </c>
      <c r="W5" t="str">
        <v>S19</v>
      </c>
      <c r="X5" t="str">
        <v>S20</v>
      </c>
      <c r="Y5" t="str">
        <v>S21</v>
      </c>
      <c r="Z5" t="str">
        <v>S22</v>
      </c>
      <c r="AA5" t="str">
        <v>S23</v>
      </c>
      <c r="AB5" t="str">
        <v>S24</v>
      </c>
      <c r="AC5" t="str">
        <v>S25</v>
      </c>
      <c r="AD5" t="str">
        <v>S26</v>
      </c>
      <c r="AE5" t="str">
        <v>S27</v>
      </c>
      <c r="AF5" t="str">
        <v>S28</v>
      </c>
      <c r="AG5" t="str">
        <v>S29</v>
      </c>
      <c r="AH5" t="str">
        <v>S30</v>
      </c>
      <c r="AI5" t="str">
        <v>S31</v>
      </c>
      <c r="AJ5" t="str">
        <v>S32</v>
      </c>
      <c r="AK5" t="str">
        <v>S33</v>
      </c>
      <c r="AL5" t="str">
        <v>S34</v>
      </c>
      <c r="AM5" t="str">
        <v>S35</v>
      </c>
      <c r="AN5" t="str">
        <v>S36</v>
      </c>
      <c r="AO5" t="str">
        <v>S37</v>
      </c>
      <c r="AP5" t="str">
        <v>S38</v>
      </c>
      <c r="AQ5" t="str">
        <v>S39</v>
      </c>
      <c r="AR5" t="str">
        <v>S40</v>
      </c>
      <c r="AS5" t="str">
        <v>S41</v>
      </c>
      <c r="AT5" t="str">
        <v>S42</v>
      </c>
      <c r="AU5" t="str">
        <v>S43</v>
      </c>
      <c r="AV5" t="str">
        <v>S44</v>
      </c>
      <c r="AW5" t="str">
        <v>S45</v>
      </c>
      <c r="AX5" t="str">
        <v>S46</v>
      </c>
      <c r="AY5" t="str">
        <v>S47</v>
      </c>
      <c r="AZ5" t="str">
        <v>S48</v>
      </c>
      <c r="BA5" t="str">
        <v>S49</v>
      </c>
      <c r="BB5" t="str">
        <v>S50</v>
      </c>
      <c r="BC5" t="str">
        <v>S51</v>
      </c>
      <c r="BD5" t="str">
        <v>S52</v>
      </c>
    </row>
    <row r="6">
      <c r="A6" t="str">
        <v>Semaine du :</v>
      </c>
      <c r="B6" t="str">
        <v/>
      </c>
      <c r="C6" t="str">
        <v/>
      </c>
      <c r="D6" t="str">
        <v/>
      </c>
      <c r="E6" s="1">
        <f>DATE($B$2,1,4)-WEEKDAY(DATE($B$2,1,4),2)+1+7*0</f>
        <v>46391</v>
      </c>
      <c r="F6" s="1">
        <f>DATE($B$2,1,4)-WEEKDAY(DATE($B$2,1,4),2)+1+7*1</f>
        <v>46398</v>
      </c>
      <c r="G6" s="1">
        <f>DATE($B$2,1,4)-WEEKDAY(DATE($B$2,1,4),2)+1+7*2</f>
        <v>46405</v>
      </c>
      <c r="H6" s="1">
        <f>DATE($B$2,1,4)-WEEKDAY(DATE($B$2,1,4),2)+1+7*3</f>
        <v>46412</v>
      </c>
      <c r="I6" s="1">
        <f>DATE($B$2,1,4)-WEEKDAY(DATE($B$2,1,4),2)+1+7*4</f>
        <v>46419</v>
      </c>
      <c r="J6" s="1">
        <f>DATE($B$2,1,4)-WEEKDAY(DATE($B$2,1,4),2)+1+7*5</f>
        <v>46426</v>
      </c>
      <c r="K6" s="1">
        <f>DATE($B$2,1,4)-WEEKDAY(DATE($B$2,1,4),2)+1+7*6</f>
        <v>46433</v>
      </c>
      <c r="L6" s="1">
        <f>DATE($B$2,1,4)-WEEKDAY(DATE($B$2,1,4),2)+1+7*7</f>
        <v>46440</v>
      </c>
      <c r="M6" s="1">
        <f>DATE($B$2,1,4)-WEEKDAY(DATE($B$2,1,4),2)+1+7*8</f>
        <v>46447</v>
      </c>
      <c r="N6" s="1">
        <f>DATE($B$2,1,4)-WEEKDAY(DATE($B$2,1,4),2)+1+7*9</f>
        <v>46454</v>
      </c>
      <c r="O6" s="1">
        <f>DATE($B$2,1,4)-WEEKDAY(DATE($B$2,1,4),2)+1+7*10</f>
        <v>46461</v>
      </c>
      <c r="P6" s="1">
        <f>DATE($B$2,1,4)-WEEKDAY(DATE($B$2,1,4),2)+1+7*11</f>
        <v>46468</v>
      </c>
      <c r="Q6" s="1">
        <f>DATE($B$2,1,4)-WEEKDAY(DATE($B$2,1,4),2)+1+7*12</f>
        <v>46475</v>
      </c>
      <c r="R6" s="1">
        <f>DATE($B$2,1,4)-WEEKDAY(DATE($B$2,1,4),2)+1+7*13</f>
        <v>46482</v>
      </c>
      <c r="S6" s="1">
        <f>DATE($B$2,1,4)-WEEKDAY(DATE($B$2,1,4),2)+1+7*14</f>
        <v>46489</v>
      </c>
      <c r="T6" s="1">
        <f>DATE($B$2,1,4)-WEEKDAY(DATE($B$2,1,4),2)+1+7*15</f>
        <v>46496</v>
      </c>
      <c r="U6" s="1">
        <f>DATE($B$2,1,4)-WEEKDAY(DATE($B$2,1,4),2)+1+7*16</f>
        <v>46503</v>
      </c>
      <c r="V6" s="1">
        <f>DATE($B$2,1,4)-WEEKDAY(DATE($B$2,1,4),2)+1+7*17</f>
        <v>46510</v>
      </c>
      <c r="W6" s="1">
        <f>DATE($B$2,1,4)-WEEKDAY(DATE($B$2,1,4),2)+1+7*18</f>
        <v>46517</v>
      </c>
      <c r="X6" s="1">
        <f>DATE($B$2,1,4)-WEEKDAY(DATE($B$2,1,4),2)+1+7*19</f>
        <v>46524</v>
      </c>
      <c r="Y6" s="1">
        <f>DATE($B$2,1,4)-WEEKDAY(DATE($B$2,1,4),2)+1+7*20</f>
        <v>46531</v>
      </c>
      <c r="Z6" s="1">
        <f>DATE($B$2,1,4)-WEEKDAY(DATE($B$2,1,4),2)+1+7*21</f>
        <v>46538</v>
      </c>
      <c r="AA6" s="1">
        <f>DATE($B$2,1,4)-WEEKDAY(DATE($B$2,1,4),2)+1+7*22</f>
        <v>46545</v>
      </c>
      <c r="AB6" s="1">
        <f>DATE($B$2,1,4)-WEEKDAY(DATE($B$2,1,4),2)+1+7*23</f>
        <v>46552</v>
      </c>
      <c r="AC6" s="1">
        <f>DATE($B$2,1,4)-WEEKDAY(DATE($B$2,1,4),2)+1+7*24</f>
        <v>46559</v>
      </c>
      <c r="AD6" s="1">
        <f>DATE($B$2,1,4)-WEEKDAY(DATE($B$2,1,4),2)+1+7*25</f>
        <v>46566</v>
      </c>
      <c r="AE6" s="1">
        <f>DATE($B$2,1,4)-WEEKDAY(DATE($B$2,1,4),2)+1+7*26</f>
        <v>46573</v>
      </c>
      <c r="AF6" s="1">
        <f>DATE($B$2,1,4)-WEEKDAY(DATE($B$2,1,4),2)+1+7*27</f>
        <v>46580</v>
      </c>
      <c r="AG6" s="1">
        <f>DATE($B$2,1,4)-WEEKDAY(DATE($B$2,1,4),2)+1+7*28</f>
        <v>46587</v>
      </c>
      <c r="AH6" s="1">
        <f>DATE($B$2,1,4)-WEEKDAY(DATE($B$2,1,4),2)+1+7*29</f>
        <v>46594</v>
      </c>
      <c r="AI6" s="1">
        <f>DATE($B$2,1,4)-WEEKDAY(DATE($B$2,1,4),2)+1+7*30</f>
        <v>46601</v>
      </c>
      <c r="AJ6" s="1">
        <f>DATE($B$2,1,4)-WEEKDAY(DATE($B$2,1,4),2)+1+7*31</f>
        <v>46608</v>
      </c>
      <c r="AK6" s="1">
        <f>DATE($B$2,1,4)-WEEKDAY(DATE($B$2,1,4),2)+1+7*32</f>
        <v>46615</v>
      </c>
      <c r="AL6" s="1">
        <f>DATE($B$2,1,4)-WEEKDAY(DATE($B$2,1,4),2)+1+7*33</f>
        <v>46622</v>
      </c>
      <c r="AM6" s="1">
        <f>DATE($B$2,1,4)-WEEKDAY(DATE($B$2,1,4),2)+1+7*34</f>
        <v>46629</v>
      </c>
      <c r="AN6" s="1">
        <f>DATE($B$2,1,4)-WEEKDAY(DATE($B$2,1,4),2)+1+7*35</f>
        <v>46636</v>
      </c>
      <c r="AO6" s="1">
        <f>DATE($B$2,1,4)-WEEKDAY(DATE($B$2,1,4),2)+1+7*36</f>
        <v>46643</v>
      </c>
      <c r="AP6" s="1">
        <f>DATE($B$2,1,4)-WEEKDAY(DATE($B$2,1,4),2)+1+7*37</f>
        <v>46650</v>
      </c>
      <c r="AQ6" s="1">
        <f>DATE($B$2,1,4)-WEEKDAY(DATE($B$2,1,4),2)+1+7*38</f>
        <v>46657</v>
      </c>
      <c r="AR6" s="1">
        <f>DATE($B$2,1,4)-WEEKDAY(DATE($B$2,1,4),2)+1+7*39</f>
        <v>46664</v>
      </c>
      <c r="AS6" s="1">
        <f>DATE($B$2,1,4)-WEEKDAY(DATE($B$2,1,4),2)+1+7*40</f>
        <v>46671</v>
      </c>
      <c r="AT6" s="1">
        <f>DATE($B$2,1,4)-WEEKDAY(DATE($B$2,1,4),2)+1+7*41</f>
        <v>46678</v>
      </c>
      <c r="AU6" s="1">
        <f>DATE($B$2,1,4)-WEEKDAY(DATE($B$2,1,4),2)+1+7*42</f>
        <v>46685</v>
      </c>
      <c r="AV6" s="1">
        <f>DATE($B$2,1,4)-WEEKDAY(DATE($B$2,1,4),2)+1+7*43</f>
        <v>46692</v>
      </c>
      <c r="AW6" s="1">
        <f>DATE($B$2,1,4)-WEEKDAY(DATE($B$2,1,4),2)+1+7*44</f>
        <v>46699</v>
      </c>
      <c r="AX6" s="1">
        <f>DATE($B$2,1,4)-WEEKDAY(DATE($B$2,1,4),2)+1+7*45</f>
        <v>46706</v>
      </c>
      <c r="AY6" s="1">
        <f>DATE($B$2,1,4)-WEEKDAY(DATE($B$2,1,4),2)+1+7*46</f>
        <v>46713</v>
      </c>
      <c r="AZ6" s="1">
        <f>DATE($B$2,1,4)-WEEKDAY(DATE($B$2,1,4),2)+1+7*47</f>
        <v>46720</v>
      </c>
      <c r="BA6" s="1">
        <f>DATE($B$2,1,4)-WEEKDAY(DATE($B$2,1,4),2)+1+7*48</f>
        <v>46727</v>
      </c>
      <c r="BB6" s="1">
        <f>DATE($B$2,1,4)-WEEKDAY(DATE($B$2,1,4),2)+1+7*49</f>
        <v>46734</v>
      </c>
      <c r="BC6" s="1">
        <f>DATE($B$2,1,4)-WEEKDAY(DATE($B$2,1,4),2)+1+7*50</f>
        <v>46741</v>
      </c>
      <c r="BD6" s="1">
        <f>DATE($B$2,1,4)-WEEKDAY(DATE($B$2,1,4),2)+1+7*51</f>
        <v>46748</v>
      </c>
    </row>
    <row r="7">
      <c r="A7" t="str">
        <v/>
      </c>
      <c r="B7" t="str">
        <v/>
      </c>
      <c r="C7" t="str">
        <f>IF($A7="","",SUMIF('Demandes'!$A$5:$A$154,$A7,'Demandes'!$E$5:$E$154))</f>
        <v/>
      </c>
      <c r="D7" t="str">
        <f>IF(OR($A7="",$B7=""),"",$B7-$C7)</f>
        <v/>
      </c>
      <c r="E7" t="str">
        <f>IF($A7="","",IF(COUNTIFS('Demandes'!$A$5:$A$154,$A7,'Demandes'!$C$5:$C$154,"&lt;="&amp;(E$6+6),'Demandes'!$D$5:$D$154,"&gt;="&amp;E$6)&gt;0,"C",""))</f>
        <v/>
      </c>
      <c r="F7" t="str">
        <f>IF($A7="","",IF(COUNTIFS('Demandes'!$A$5:$A$154,$A7,'Demandes'!$C$5:$C$154,"&lt;="&amp;(F$6+6),'Demandes'!$D$5:$D$154,"&gt;="&amp;F$6)&gt;0,"C",""))</f>
        <v/>
      </c>
      <c r="G7" t="str">
        <f>IF($A7="","",IF(COUNTIFS('Demandes'!$A$5:$A$154,$A7,'Demandes'!$C$5:$C$154,"&lt;="&amp;(G$6+6),'Demandes'!$D$5:$D$154,"&gt;="&amp;G$6)&gt;0,"C",""))</f>
        <v/>
      </c>
      <c r="H7" t="str">
        <f>IF($A7="","",IF(COUNTIFS('Demandes'!$A$5:$A$154,$A7,'Demandes'!$C$5:$C$154,"&lt;="&amp;(H$6+6),'Demandes'!$D$5:$D$154,"&gt;="&amp;H$6)&gt;0,"C",""))</f>
        <v/>
      </c>
      <c r="I7" t="str">
        <f>IF($A7="","",IF(COUNTIFS('Demandes'!$A$5:$A$154,$A7,'Demandes'!$C$5:$C$154,"&lt;="&amp;(I$6+6),'Demandes'!$D$5:$D$154,"&gt;="&amp;I$6)&gt;0,"C",""))</f>
        <v/>
      </c>
      <c r="J7" t="str">
        <f>IF($A7="","",IF(COUNTIFS('Demandes'!$A$5:$A$154,$A7,'Demandes'!$C$5:$C$154,"&lt;="&amp;(J$6+6),'Demandes'!$D$5:$D$154,"&gt;="&amp;J$6)&gt;0,"C",""))</f>
        <v/>
      </c>
      <c r="K7" t="str">
        <f>IF($A7="","",IF(COUNTIFS('Demandes'!$A$5:$A$154,$A7,'Demandes'!$C$5:$C$154,"&lt;="&amp;(K$6+6),'Demandes'!$D$5:$D$154,"&gt;="&amp;K$6)&gt;0,"C",""))</f>
        <v/>
      </c>
      <c r="L7" t="str">
        <f>IF($A7="","",IF(COUNTIFS('Demandes'!$A$5:$A$154,$A7,'Demandes'!$C$5:$C$154,"&lt;="&amp;(L$6+6),'Demandes'!$D$5:$D$154,"&gt;="&amp;L$6)&gt;0,"C",""))</f>
        <v/>
      </c>
      <c r="M7" t="str">
        <f>IF($A7="","",IF(COUNTIFS('Demandes'!$A$5:$A$154,$A7,'Demandes'!$C$5:$C$154,"&lt;="&amp;(M$6+6),'Demandes'!$D$5:$D$154,"&gt;="&amp;M$6)&gt;0,"C",""))</f>
        <v/>
      </c>
      <c r="N7" t="str">
        <f>IF($A7="","",IF(COUNTIFS('Demandes'!$A$5:$A$154,$A7,'Demandes'!$C$5:$C$154,"&lt;="&amp;(N$6+6),'Demandes'!$D$5:$D$154,"&gt;="&amp;N$6)&gt;0,"C",""))</f>
        <v/>
      </c>
      <c r="O7" t="str">
        <f>IF($A7="","",IF(COUNTIFS('Demandes'!$A$5:$A$154,$A7,'Demandes'!$C$5:$C$154,"&lt;="&amp;(O$6+6),'Demandes'!$D$5:$D$154,"&gt;="&amp;O$6)&gt;0,"C",""))</f>
        <v/>
      </c>
      <c r="P7" t="str">
        <f>IF($A7="","",IF(COUNTIFS('Demandes'!$A$5:$A$154,$A7,'Demandes'!$C$5:$C$154,"&lt;="&amp;(P$6+6),'Demandes'!$D$5:$D$154,"&gt;="&amp;P$6)&gt;0,"C",""))</f>
        <v/>
      </c>
      <c r="Q7" t="str">
        <f>IF($A7="","",IF(COUNTIFS('Demandes'!$A$5:$A$154,$A7,'Demandes'!$C$5:$C$154,"&lt;="&amp;(Q$6+6),'Demandes'!$D$5:$D$154,"&gt;="&amp;Q$6)&gt;0,"C",""))</f>
        <v/>
      </c>
      <c r="R7" t="str">
        <f>IF($A7="","",IF(COUNTIFS('Demandes'!$A$5:$A$154,$A7,'Demandes'!$C$5:$C$154,"&lt;="&amp;(R$6+6),'Demandes'!$D$5:$D$154,"&gt;="&amp;R$6)&gt;0,"C",""))</f>
        <v/>
      </c>
      <c r="S7" t="str">
        <f>IF($A7="","",IF(COUNTIFS('Demandes'!$A$5:$A$154,$A7,'Demandes'!$C$5:$C$154,"&lt;="&amp;(S$6+6),'Demandes'!$D$5:$D$154,"&gt;="&amp;S$6)&gt;0,"C",""))</f>
        <v/>
      </c>
      <c r="T7" t="str">
        <f>IF($A7="","",IF(COUNTIFS('Demandes'!$A$5:$A$154,$A7,'Demandes'!$C$5:$C$154,"&lt;="&amp;(T$6+6),'Demandes'!$D$5:$D$154,"&gt;="&amp;T$6)&gt;0,"C",""))</f>
        <v/>
      </c>
      <c r="U7" t="str">
        <f>IF($A7="","",IF(COUNTIFS('Demandes'!$A$5:$A$154,$A7,'Demandes'!$C$5:$C$154,"&lt;="&amp;(U$6+6),'Demandes'!$D$5:$D$154,"&gt;="&amp;U$6)&gt;0,"C",""))</f>
        <v/>
      </c>
      <c r="V7" t="str">
        <f>IF($A7="","",IF(COUNTIFS('Demandes'!$A$5:$A$154,$A7,'Demandes'!$C$5:$C$154,"&lt;="&amp;(V$6+6),'Demandes'!$D$5:$D$154,"&gt;="&amp;V$6)&gt;0,"C",""))</f>
        <v/>
      </c>
      <c r="W7" t="str">
        <f>IF($A7="","",IF(COUNTIFS('Demandes'!$A$5:$A$154,$A7,'Demandes'!$C$5:$C$154,"&lt;="&amp;(W$6+6),'Demandes'!$D$5:$D$154,"&gt;="&amp;W$6)&gt;0,"C",""))</f>
        <v/>
      </c>
      <c r="X7" t="str">
        <f>IF($A7="","",IF(COUNTIFS('Demandes'!$A$5:$A$154,$A7,'Demandes'!$C$5:$C$154,"&lt;="&amp;(X$6+6),'Demandes'!$D$5:$D$154,"&gt;="&amp;X$6)&gt;0,"C",""))</f>
        <v/>
      </c>
      <c r="Y7" t="str">
        <f>IF($A7="","",IF(COUNTIFS('Demandes'!$A$5:$A$154,$A7,'Demandes'!$C$5:$C$154,"&lt;="&amp;(Y$6+6),'Demandes'!$D$5:$D$154,"&gt;="&amp;Y$6)&gt;0,"C",""))</f>
        <v/>
      </c>
      <c r="Z7" t="str">
        <f>IF($A7="","",IF(COUNTIFS('Demandes'!$A$5:$A$154,$A7,'Demandes'!$C$5:$C$154,"&lt;="&amp;(Z$6+6),'Demandes'!$D$5:$D$154,"&gt;="&amp;Z$6)&gt;0,"C",""))</f>
        <v/>
      </c>
      <c r="AA7" t="str">
        <f>IF($A7="","",IF(COUNTIFS('Demandes'!$A$5:$A$154,$A7,'Demandes'!$C$5:$C$154,"&lt;="&amp;(AA$6+6),'Demandes'!$D$5:$D$154,"&gt;="&amp;AA$6)&gt;0,"C",""))</f>
        <v/>
      </c>
      <c r="AB7" t="str">
        <f>IF($A7="","",IF(COUNTIFS('Demandes'!$A$5:$A$154,$A7,'Demandes'!$C$5:$C$154,"&lt;="&amp;(AB$6+6),'Demandes'!$D$5:$D$154,"&gt;="&amp;AB$6)&gt;0,"C",""))</f>
        <v/>
      </c>
      <c r="AC7" t="str">
        <f>IF($A7="","",IF(COUNTIFS('Demandes'!$A$5:$A$154,$A7,'Demandes'!$C$5:$C$154,"&lt;="&amp;(AC$6+6),'Demandes'!$D$5:$D$154,"&gt;="&amp;AC$6)&gt;0,"C",""))</f>
        <v/>
      </c>
      <c r="AD7" t="str">
        <f>IF($A7="","",IF(COUNTIFS('Demandes'!$A$5:$A$154,$A7,'Demandes'!$C$5:$C$154,"&lt;="&amp;(AD$6+6),'Demandes'!$D$5:$D$154,"&gt;="&amp;AD$6)&gt;0,"C",""))</f>
        <v/>
      </c>
      <c r="AE7" t="str">
        <f>IF($A7="","",IF(COUNTIFS('Demandes'!$A$5:$A$154,$A7,'Demandes'!$C$5:$C$154,"&lt;="&amp;(AE$6+6),'Demandes'!$D$5:$D$154,"&gt;="&amp;AE$6)&gt;0,"C",""))</f>
        <v/>
      </c>
      <c r="AF7" t="str">
        <f>IF($A7="","",IF(COUNTIFS('Demandes'!$A$5:$A$154,$A7,'Demandes'!$C$5:$C$154,"&lt;="&amp;(AF$6+6),'Demandes'!$D$5:$D$154,"&gt;="&amp;AF$6)&gt;0,"C",""))</f>
        <v/>
      </c>
      <c r="AG7" t="str">
        <f>IF($A7="","",IF(COUNTIFS('Demandes'!$A$5:$A$154,$A7,'Demandes'!$C$5:$C$154,"&lt;="&amp;(AG$6+6),'Demandes'!$D$5:$D$154,"&gt;="&amp;AG$6)&gt;0,"C",""))</f>
        <v/>
      </c>
      <c r="AH7" t="str">
        <f>IF($A7="","",IF(COUNTIFS('Demandes'!$A$5:$A$154,$A7,'Demandes'!$C$5:$C$154,"&lt;="&amp;(AH$6+6),'Demandes'!$D$5:$D$154,"&gt;="&amp;AH$6)&gt;0,"C",""))</f>
        <v/>
      </c>
      <c r="AI7" t="str">
        <f>IF($A7="","",IF(COUNTIFS('Demandes'!$A$5:$A$154,$A7,'Demandes'!$C$5:$C$154,"&lt;="&amp;(AI$6+6),'Demandes'!$D$5:$D$154,"&gt;="&amp;AI$6)&gt;0,"C",""))</f>
        <v/>
      </c>
      <c r="AJ7" t="str">
        <f>IF($A7="","",IF(COUNTIFS('Demandes'!$A$5:$A$154,$A7,'Demandes'!$C$5:$C$154,"&lt;="&amp;(AJ$6+6),'Demandes'!$D$5:$D$154,"&gt;="&amp;AJ$6)&gt;0,"C",""))</f>
        <v/>
      </c>
      <c r="AK7" t="str">
        <f>IF($A7="","",IF(COUNTIFS('Demandes'!$A$5:$A$154,$A7,'Demandes'!$C$5:$C$154,"&lt;="&amp;(AK$6+6),'Demandes'!$D$5:$D$154,"&gt;="&amp;AK$6)&gt;0,"C",""))</f>
        <v/>
      </c>
      <c r="AL7" t="str">
        <f>IF($A7="","",IF(COUNTIFS('Demandes'!$A$5:$A$154,$A7,'Demandes'!$C$5:$C$154,"&lt;="&amp;(AL$6+6),'Demandes'!$D$5:$D$154,"&gt;="&amp;AL$6)&gt;0,"C",""))</f>
        <v/>
      </c>
      <c r="AM7" t="str">
        <f>IF($A7="","",IF(COUNTIFS('Demandes'!$A$5:$A$154,$A7,'Demandes'!$C$5:$C$154,"&lt;="&amp;(AM$6+6),'Demandes'!$D$5:$D$154,"&gt;="&amp;AM$6)&gt;0,"C",""))</f>
        <v/>
      </c>
      <c r="AN7" t="str">
        <f>IF($A7="","",IF(COUNTIFS('Demandes'!$A$5:$A$154,$A7,'Demandes'!$C$5:$C$154,"&lt;="&amp;(AN$6+6),'Demandes'!$D$5:$D$154,"&gt;="&amp;AN$6)&gt;0,"C",""))</f>
        <v/>
      </c>
      <c r="AO7" t="str">
        <f>IF($A7="","",IF(COUNTIFS('Demandes'!$A$5:$A$154,$A7,'Demandes'!$C$5:$C$154,"&lt;="&amp;(AO$6+6),'Demandes'!$D$5:$D$154,"&gt;="&amp;AO$6)&gt;0,"C",""))</f>
        <v/>
      </c>
      <c r="AP7" t="str">
        <f>IF($A7="","",IF(COUNTIFS('Demandes'!$A$5:$A$154,$A7,'Demandes'!$C$5:$C$154,"&lt;="&amp;(AP$6+6),'Demandes'!$D$5:$D$154,"&gt;="&amp;AP$6)&gt;0,"C",""))</f>
        <v/>
      </c>
      <c r="AQ7" t="str">
        <f>IF($A7="","",IF(COUNTIFS('Demandes'!$A$5:$A$154,$A7,'Demandes'!$C$5:$C$154,"&lt;="&amp;(AQ$6+6),'Demandes'!$D$5:$D$154,"&gt;="&amp;AQ$6)&gt;0,"C",""))</f>
        <v/>
      </c>
      <c r="AR7" t="str">
        <f>IF($A7="","",IF(COUNTIFS('Demandes'!$A$5:$A$154,$A7,'Demandes'!$C$5:$C$154,"&lt;="&amp;(AR$6+6),'Demandes'!$D$5:$D$154,"&gt;="&amp;AR$6)&gt;0,"C",""))</f>
        <v/>
      </c>
      <c r="AS7" t="str">
        <f>IF($A7="","",IF(COUNTIFS('Demandes'!$A$5:$A$154,$A7,'Demandes'!$C$5:$C$154,"&lt;="&amp;(AS$6+6),'Demandes'!$D$5:$D$154,"&gt;="&amp;AS$6)&gt;0,"C",""))</f>
        <v/>
      </c>
      <c r="AT7" t="str">
        <f>IF($A7="","",IF(COUNTIFS('Demandes'!$A$5:$A$154,$A7,'Demandes'!$C$5:$C$154,"&lt;="&amp;(AT$6+6),'Demandes'!$D$5:$D$154,"&gt;="&amp;AT$6)&gt;0,"C",""))</f>
        <v/>
      </c>
      <c r="AU7" t="str">
        <f>IF($A7="","",IF(COUNTIFS('Demandes'!$A$5:$A$154,$A7,'Demandes'!$C$5:$C$154,"&lt;="&amp;(AU$6+6),'Demandes'!$D$5:$D$154,"&gt;="&amp;AU$6)&gt;0,"C",""))</f>
        <v/>
      </c>
      <c r="AV7" t="str">
        <f>IF($A7="","",IF(COUNTIFS('Demandes'!$A$5:$A$154,$A7,'Demandes'!$C$5:$C$154,"&lt;="&amp;(AV$6+6),'Demandes'!$D$5:$D$154,"&gt;="&amp;AV$6)&gt;0,"C",""))</f>
        <v/>
      </c>
      <c r="AW7" t="str">
        <f>IF($A7="","",IF(COUNTIFS('Demandes'!$A$5:$A$154,$A7,'Demandes'!$C$5:$C$154,"&lt;="&amp;(AW$6+6),'Demandes'!$D$5:$D$154,"&gt;="&amp;AW$6)&gt;0,"C",""))</f>
        <v/>
      </c>
      <c r="AX7" t="str">
        <f>IF($A7="","",IF(COUNTIFS('Demandes'!$A$5:$A$154,$A7,'Demandes'!$C$5:$C$154,"&lt;="&amp;(AX$6+6),'Demandes'!$D$5:$D$154,"&gt;="&amp;AX$6)&gt;0,"C",""))</f>
        <v/>
      </c>
      <c r="AY7" t="str">
        <f>IF($A7="","",IF(COUNTIFS('Demandes'!$A$5:$A$154,$A7,'Demandes'!$C$5:$C$154,"&lt;="&amp;(AY$6+6),'Demandes'!$D$5:$D$154,"&gt;="&amp;AY$6)&gt;0,"C",""))</f>
        <v/>
      </c>
      <c r="AZ7" t="str">
        <f>IF($A7="","",IF(COUNTIFS('Demandes'!$A$5:$A$154,$A7,'Demandes'!$C$5:$C$154,"&lt;="&amp;(AZ$6+6),'Demandes'!$D$5:$D$154,"&gt;="&amp;AZ$6)&gt;0,"C",""))</f>
        <v/>
      </c>
      <c r="BA7" t="str">
        <f>IF($A7="","",IF(COUNTIFS('Demandes'!$A$5:$A$154,$A7,'Demandes'!$C$5:$C$154,"&lt;="&amp;(BA$6+6),'Demandes'!$D$5:$D$154,"&gt;="&amp;BA$6)&gt;0,"C",""))</f>
        <v/>
      </c>
      <c r="BB7" t="str">
        <f>IF($A7="","",IF(COUNTIFS('Demandes'!$A$5:$A$154,$A7,'Demandes'!$C$5:$C$154,"&lt;="&amp;(BB$6+6),'Demandes'!$D$5:$D$154,"&gt;="&amp;BB$6)&gt;0,"C",""))</f>
        <v/>
      </c>
      <c r="BC7" t="str">
        <f>IF($A7="","",IF(COUNTIFS('Demandes'!$A$5:$A$154,$A7,'Demandes'!$C$5:$C$154,"&lt;="&amp;(BC$6+6),'Demandes'!$D$5:$D$154,"&gt;="&amp;BC$6)&gt;0,"C",""))</f>
        <v/>
      </c>
      <c r="BD7" t="str">
        <f>IF($A7="","",IF(COUNTIFS('Demandes'!$A$5:$A$154,$A7,'Demandes'!$C$5:$C$154,"&lt;="&amp;(BD$6+6),'Demandes'!$D$5:$D$154,"&gt;="&amp;BD$6)&gt;0,"C",""))</f>
        <v/>
      </c>
    </row>
    <row r="8">
      <c r="A8" t="str">
        <v/>
      </c>
      <c r="B8" t="str">
        <v/>
      </c>
      <c r="C8" t="str">
        <f>IF($A8="","",SUMIF('Demandes'!$A$5:$A$154,$A8,'Demandes'!$E$5:$E$154))</f>
        <v/>
      </c>
      <c r="D8" t="str">
        <f>IF(OR($A8="",$B8=""),"",$B8-$C8)</f>
        <v/>
      </c>
      <c r="E8" t="str">
        <f>IF($A8="","",IF(COUNTIFS('Demandes'!$A$5:$A$154,$A8,'Demandes'!$C$5:$C$154,"&lt;="&amp;(E$6+6),'Demandes'!$D$5:$D$154,"&gt;="&amp;E$6)&gt;0,"C",""))</f>
        <v/>
      </c>
      <c r="F8" t="str">
        <f>IF($A8="","",IF(COUNTIFS('Demandes'!$A$5:$A$154,$A8,'Demandes'!$C$5:$C$154,"&lt;="&amp;(F$6+6),'Demandes'!$D$5:$D$154,"&gt;="&amp;F$6)&gt;0,"C",""))</f>
        <v/>
      </c>
      <c r="G8" t="str">
        <f>IF($A8="","",IF(COUNTIFS('Demandes'!$A$5:$A$154,$A8,'Demandes'!$C$5:$C$154,"&lt;="&amp;(G$6+6),'Demandes'!$D$5:$D$154,"&gt;="&amp;G$6)&gt;0,"C",""))</f>
        <v/>
      </c>
      <c r="H8" t="str">
        <f>IF($A8="","",IF(COUNTIFS('Demandes'!$A$5:$A$154,$A8,'Demandes'!$C$5:$C$154,"&lt;="&amp;(H$6+6),'Demandes'!$D$5:$D$154,"&gt;="&amp;H$6)&gt;0,"C",""))</f>
        <v/>
      </c>
      <c r="I8" t="str">
        <f>IF($A8="","",IF(COUNTIFS('Demandes'!$A$5:$A$154,$A8,'Demandes'!$C$5:$C$154,"&lt;="&amp;(I$6+6),'Demandes'!$D$5:$D$154,"&gt;="&amp;I$6)&gt;0,"C",""))</f>
        <v/>
      </c>
      <c r="J8" t="str">
        <f>IF($A8="","",IF(COUNTIFS('Demandes'!$A$5:$A$154,$A8,'Demandes'!$C$5:$C$154,"&lt;="&amp;(J$6+6),'Demandes'!$D$5:$D$154,"&gt;="&amp;J$6)&gt;0,"C",""))</f>
        <v/>
      </c>
      <c r="K8" t="str">
        <f>IF($A8="","",IF(COUNTIFS('Demandes'!$A$5:$A$154,$A8,'Demandes'!$C$5:$C$154,"&lt;="&amp;(K$6+6),'Demandes'!$D$5:$D$154,"&gt;="&amp;K$6)&gt;0,"C",""))</f>
        <v/>
      </c>
      <c r="L8" t="str">
        <f>IF($A8="","",IF(COUNTIFS('Demandes'!$A$5:$A$154,$A8,'Demandes'!$C$5:$C$154,"&lt;="&amp;(L$6+6),'Demandes'!$D$5:$D$154,"&gt;="&amp;L$6)&gt;0,"C",""))</f>
        <v/>
      </c>
      <c r="M8" t="str">
        <f>IF($A8="","",IF(COUNTIFS('Demandes'!$A$5:$A$154,$A8,'Demandes'!$C$5:$C$154,"&lt;="&amp;(M$6+6),'Demandes'!$D$5:$D$154,"&gt;="&amp;M$6)&gt;0,"C",""))</f>
        <v/>
      </c>
      <c r="N8" t="str">
        <f>IF($A8="","",IF(COUNTIFS('Demandes'!$A$5:$A$154,$A8,'Demandes'!$C$5:$C$154,"&lt;="&amp;(N$6+6),'Demandes'!$D$5:$D$154,"&gt;="&amp;N$6)&gt;0,"C",""))</f>
        <v/>
      </c>
      <c r="O8" t="str">
        <f>IF($A8="","",IF(COUNTIFS('Demandes'!$A$5:$A$154,$A8,'Demandes'!$C$5:$C$154,"&lt;="&amp;(O$6+6),'Demandes'!$D$5:$D$154,"&gt;="&amp;O$6)&gt;0,"C",""))</f>
        <v/>
      </c>
      <c r="P8" t="str">
        <f>IF($A8="","",IF(COUNTIFS('Demandes'!$A$5:$A$154,$A8,'Demandes'!$C$5:$C$154,"&lt;="&amp;(P$6+6),'Demandes'!$D$5:$D$154,"&gt;="&amp;P$6)&gt;0,"C",""))</f>
        <v/>
      </c>
      <c r="Q8" t="str">
        <f>IF($A8="","",IF(COUNTIFS('Demandes'!$A$5:$A$154,$A8,'Demandes'!$C$5:$C$154,"&lt;="&amp;(Q$6+6),'Demandes'!$D$5:$D$154,"&gt;="&amp;Q$6)&gt;0,"C",""))</f>
        <v/>
      </c>
      <c r="R8" t="str">
        <f>IF($A8="","",IF(COUNTIFS('Demandes'!$A$5:$A$154,$A8,'Demandes'!$C$5:$C$154,"&lt;="&amp;(R$6+6),'Demandes'!$D$5:$D$154,"&gt;="&amp;R$6)&gt;0,"C",""))</f>
        <v/>
      </c>
      <c r="S8" t="str">
        <f>IF($A8="","",IF(COUNTIFS('Demandes'!$A$5:$A$154,$A8,'Demandes'!$C$5:$C$154,"&lt;="&amp;(S$6+6),'Demandes'!$D$5:$D$154,"&gt;="&amp;S$6)&gt;0,"C",""))</f>
        <v/>
      </c>
      <c r="T8" t="str">
        <f>IF($A8="","",IF(COUNTIFS('Demandes'!$A$5:$A$154,$A8,'Demandes'!$C$5:$C$154,"&lt;="&amp;(T$6+6),'Demandes'!$D$5:$D$154,"&gt;="&amp;T$6)&gt;0,"C",""))</f>
        <v/>
      </c>
      <c r="U8" t="str">
        <f>IF($A8="","",IF(COUNTIFS('Demandes'!$A$5:$A$154,$A8,'Demandes'!$C$5:$C$154,"&lt;="&amp;(U$6+6),'Demandes'!$D$5:$D$154,"&gt;="&amp;U$6)&gt;0,"C",""))</f>
        <v/>
      </c>
      <c r="V8" t="str">
        <f>IF($A8="","",IF(COUNTIFS('Demandes'!$A$5:$A$154,$A8,'Demandes'!$C$5:$C$154,"&lt;="&amp;(V$6+6),'Demandes'!$D$5:$D$154,"&gt;="&amp;V$6)&gt;0,"C",""))</f>
        <v/>
      </c>
      <c r="W8" t="str">
        <f>IF($A8="","",IF(COUNTIFS('Demandes'!$A$5:$A$154,$A8,'Demandes'!$C$5:$C$154,"&lt;="&amp;(W$6+6),'Demandes'!$D$5:$D$154,"&gt;="&amp;W$6)&gt;0,"C",""))</f>
        <v/>
      </c>
      <c r="X8" t="str">
        <f>IF($A8="","",IF(COUNTIFS('Demandes'!$A$5:$A$154,$A8,'Demandes'!$C$5:$C$154,"&lt;="&amp;(X$6+6),'Demandes'!$D$5:$D$154,"&gt;="&amp;X$6)&gt;0,"C",""))</f>
        <v/>
      </c>
      <c r="Y8" t="str">
        <f>IF($A8="","",IF(COUNTIFS('Demandes'!$A$5:$A$154,$A8,'Demandes'!$C$5:$C$154,"&lt;="&amp;(Y$6+6),'Demandes'!$D$5:$D$154,"&gt;="&amp;Y$6)&gt;0,"C",""))</f>
        <v/>
      </c>
      <c r="Z8" t="str">
        <f>IF($A8="","",IF(COUNTIFS('Demandes'!$A$5:$A$154,$A8,'Demandes'!$C$5:$C$154,"&lt;="&amp;(Z$6+6),'Demandes'!$D$5:$D$154,"&gt;="&amp;Z$6)&gt;0,"C",""))</f>
        <v/>
      </c>
      <c r="AA8" t="str">
        <f>IF($A8="","",IF(COUNTIFS('Demandes'!$A$5:$A$154,$A8,'Demandes'!$C$5:$C$154,"&lt;="&amp;(AA$6+6),'Demandes'!$D$5:$D$154,"&gt;="&amp;AA$6)&gt;0,"C",""))</f>
        <v/>
      </c>
      <c r="AB8" t="str">
        <f>IF($A8="","",IF(COUNTIFS('Demandes'!$A$5:$A$154,$A8,'Demandes'!$C$5:$C$154,"&lt;="&amp;(AB$6+6),'Demandes'!$D$5:$D$154,"&gt;="&amp;AB$6)&gt;0,"C",""))</f>
        <v/>
      </c>
      <c r="AC8" t="str">
        <f>IF($A8="","",IF(COUNTIFS('Demandes'!$A$5:$A$154,$A8,'Demandes'!$C$5:$C$154,"&lt;="&amp;(AC$6+6),'Demandes'!$D$5:$D$154,"&gt;="&amp;AC$6)&gt;0,"C",""))</f>
        <v/>
      </c>
      <c r="AD8" t="str">
        <f>IF($A8="","",IF(COUNTIFS('Demandes'!$A$5:$A$154,$A8,'Demandes'!$C$5:$C$154,"&lt;="&amp;(AD$6+6),'Demandes'!$D$5:$D$154,"&gt;="&amp;AD$6)&gt;0,"C",""))</f>
        <v/>
      </c>
      <c r="AE8" t="str">
        <f>IF($A8="","",IF(COUNTIFS('Demandes'!$A$5:$A$154,$A8,'Demandes'!$C$5:$C$154,"&lt;="&amp;(AE$6+6),'Demandes'!$D$5:$D$154,"&gt;="&amp;AE$6)&gt;0,"C",""))</f>
        <v/>
      </c>
      <c r="AF8" t="str">
        <f>IF($A8="","",IF(COUNTIFS('Demandes'!$A$5:$A$154,$A8,'Demandes'!$C$5:$C$154,"&lt;="&amp;(AF$6+6),'Demandes'!$D$5:$D$154,"&gt;="&amp;AF$6)&gt;0,"C",""))</f>
        <v/>
      </c>
      <c r="AG8" t="str">
        <f>IF($A8="","",IF(COUNTIFS('Demandes'!$A$5:$A$154,$A8,'Demandes'!$C$5:$C$154,"&lt;="&amp;(AG$6+6),'Demandes'!$D$5:$D$154,"&gt;="&amp;AG$6)&gt;0,"C",""))</f>
        <v/>
      </c>
      <c r="AH8" t="str">
        <f>IF($A8="","",IF(COUNTIFS('Demandes'!$A$5:$A$154,$A8,'Demandes'!$C$5:$C$154,"&lt;="&amp;(AH$6+6),'Demandes'!$D$5:$D$154,"&gt;="&amp;AH$6)&gt;0,"C",""))</f>
        <v/>
      </c>
      <c r="AI8" t="str">
        <f>IF($A8="","",IF(COUNTIFS('Demandes'!$A$5:$A$154,$A8,'Demandes'!$C$5:$C$154,"&lt;="&amp;(AI$6+6),'Demandes'!$D$5:$D$154,"&gt;="&amp;AI$6)&gt;0,"C",""))</f>
        <v/>
      </c>
      <c r="AJ8" t="str">
        <f>IF($A8="","",IF(COUNTIFS('Demandes'!$A$5:$A$154,$A8,'Demandes'!$C$5:$C$154,"&lt;="&amp;(AJ$6+6),'Demandes'!$D$5:$D$154,"&gt;="&amp;AJ$6)&gt;0,"C",""))</f>
        <v/>
      </c>
      <c r="AK8" t="str">
        <f>IF($A8="","",IF(COUNTIFS('Demandes'!$A$5:$A$154,$A8,'Demandes'!$C$5:$C$154,"&lt;="&amp;(AK$6+6),'Demandes'!$D$5:$D$154,"&gt;="&amp;AK$6)&gt;0,"C",""))</f>
        <v/>
      </c>
      <c r="AL8" t="str">
        <f>IF($A8="","",IF(COUNTIFS('Demandes'!$A$5:$A$154,$A8,'Demandes'!$C$5:$C$154,"&lt;="&amp;(AL$6+6),'Demandes'!$D$5:$D$154,"&gt;="&amp;AL$6)&gt;0,"C",""))</f>
        <v/>
      </c>
      <c r="AM8" t="str">
        <f>IF($A8="","",IF(COUNTIFS('Demandes'!$A$5:$A$154,$A8,'Demandes'!$C$5:$C$154,"&lt;="&amp;(AM$6+6),'Demandes'!$D$5:$D$154,"&gt;="&amp;AM$6)&gt;0,"C",""))</f>
        <v/>
      </c>
      <c r="AN8" t="str">
        <f>IF($A8="","",IF(COUNTIFS('Demandes'!$A$5:$A$154,$A8,'Demandes'!$C$5:$C$154,"&lt;="&amp;(AN$6+6),'Demandes'!$D$5:$D$154,"&gt;="&amp;AN$6)&gt;0,"C",""))</f>
        <v/>
      </c>
      <c r="AO8" t="str">
        <f>IF($A8="","",IF(COUNTIFS('Demandes'!$A$5:$A$154,$A8,'Demandes'!$C$5:$C$154,"&lt;="&amp;(AO$6+6),'Demandes'!$D$5:$D$154,"&gt;="&amp;AO$6)&gt;0,"C",""))</f>
        <v/>
      </c>
      <c r="AP8" t="str">
        <f>IF($A8="","",IF(COUNTIFS('Demandes'!$A$5:$A$154,$A8,'Demandes'!$C$5:$C$154,"&lt;="&amp;(AP$6+6),'Demandes'!$D$5:$D$154,"&gt;="&amp;AP$6)&gt;0,"C",""))</f>
        <v/>
      </c>
      <c r="AQ8" t="str">
        <f>IF($A8="","",IF(COUNTIFS('Demandes'!$A$5:$A$154,$A8,'Demandes'!$C$5:$C$154,"&lt;="&amp;(AQ$6+6),'Demandes'!$D$5:$D$154,"&gt;="&amp;AQ$6)&gt;0,"C",""))</f>
        <v/>
      </c>
      <c r="AR8" t="str">
        <f>IF($A8="","",IF(COUNTIFS('Demandes'!$A$5:$A$154,$A8,'Demandes'!$C$5:$C$154,"&lt;="&amp;(AR$6+6),'Demandes'!$D$5:$D$154,"&gt;="&amp;AR$6)&gt;0,"C",""))</f>
        <v/>
      </c>
      <c r="AS8" t="str">
        <f>IF($A8="","",IF(COUNTIFS('Demandes'!$A$5:$A$154,$A8,'Demandes'!$C$5:$C$154,"&lt;="&amp;(AS$6+6),'Demandes'!$D$5:$D$154,"&gt;="&amp;AS$6)&gt;0,"C",""))</f>
        <v/>
      </c>
      <c r="AT8" t="str">
        <f>IF($A8="","",IF(COUNTIFS('Demandes'!$A$5:$A$154,$A8,'Demandes'!$C$5:$C$154,"&lt;="&amp;(AT$6+6),'Demandes'!$D$5:$D$154,"&gt;="&amp;AT$6)&gt;0,"C",""))</f>
        <v/>
      </c>
      <c r="AU8" t="str">
        <f>IF($A8="","",IF(COUNTIFS('Demandes'!$A$5:$A$154,$A8,'Demandes'!$C$5:$C$154,"&lt;="&amp;(AU$6+6),'Demandes'!$D$5:$D$154,"&gt;="&amp;AU$6)&gt;0,"C",""))</f>
        <v/>
      </c>
      <c r="AV8" t="str">
        <f>IF($A8="","",IF(COUNTIFS('Demandes'!$A$5:$A$154,$A8,'Demandes'!$C$5:$C$154,"&lt;="&amp;(AV$6+6),'Demandes'!$D$5:$D$154,"&gt;="&amp;AV$6)&gt;0,"C",""))</f>
        <v/>
      </c>
      <c r="AW8" t="str">
        <f>IF($A8="","",IF(COUNTIFS('Demandes'!$A$5:$A$154,$A8,'Demandes'!$C$5:$C$154,"&lt;="&amp;(AW$6+6),'Demandes'!$D$5:$D$154,"&gt;="&amp;AW$6)&gt;0,"C",""))</f>
        <v/>
      </c>
      <c r="AX8" t="str">
        <f>IF($A8="","",IF(COUNTIFS('Demandes'!$A$5:$A$154,$A8,'Demandes'!$C$5:$C$154,"&lt;="&amp;(AX$6+6),'Demandes'!$D$5:$D$154,"&gt;="&amp;AX$6)&gt;0,"C",""))</f>
        <v/>
      </c>
      <c r="AY8" t="str">
        <f>IF($A8="","",IF(COUNTIFS('Demandes'!$A$5:$A$154,$A8,'Demandes'!$C$5:$C$154,"&lt;="&amp;(AY$6+6),'Demandes'!$D$5:$D$154,"&gt;="&amp;AY$6)&gt;0,"C",""))</f>
        <v/>
      </c>
      <c r="AZ8" t="str">
        <f>IF($A8="","",IF(COUNTIFS('Demandes'!$A$5:$A$154,$A8,'Demandes'!$C$5:$C$154,"&lt;="&amp;(AZ$6+6),'Demandes'!$D$5:$D$154,"&gt;="&amp;AZ$6)&gt;0,"C",""))</f>
        <v/>
      </c>
      <c r="BA8" t="str">
        <f>IF($A8="","",IF(COUNTIFS('Demandes'!$A$5:$A$154,$A8,'Demandes'!$C$5:$C$154,"&lt;="&amp;(BA$6+6),'Demandes'!$D$5:$D$154,"&gt;="&amp;BA$6)&gt;0,"C",""))</f>
        <v/>
      </c>
      <c r="BB8" t="str">
        <f>IF($A8="","",IF(COUNTIFS('Demandes'!$A$5:$A$154,$A8,'Demandes'!$C$5:$C$154,"&lt;="&amp;(BB$6+6),'Demandes'!$D$5:$D$154,"&gt;="&amp;BB$6)&gt;0,"C",""))</f>
        <v/>
      </c>
      <c r="BC8" t="str">
        <f>IF($A8="","",IF(COUNTIFS('Demandes'!$A$5:$A$154,$A8,'Demandes'!$C$5:$C$154,"&lt;="&amp;(BC$6+6),'Demandes'!$D$5:$D$154,"&gt;="&amp;BC$6)&gt;0,"C",""))</f>
        <v/>
      </c>
      <c r="BD8" t="str">
        <f>IF($A8="","",IF(COUNTIFS('Demandes'!$A$5:$A$154,$A8,'Demandes'!$C$5:$C$154,"&lt;="&amp;(BD$6+6),'Demandes'!$D$5:$D$154,"&gt;="&amp;BD$6)&gt;0,"C",""))</f>
        <v/>
      </c>
    </row>
    <row r="9">
      <c r="A9" t="str">
        <v/>
      </c>
      <c r="B9" t="str">
        <v/>
      </c>
      <c r="C9" t="str">
        <f>IF($A9="","",SUMIF('Demandes'!$A$5:$A$154,$A9,'Demandes'!$E$5:$E$154))</f>
        <v/>
      </c>
      <c r="D9" t="str">
        <f>IF(OR($A9="",$B9=""),"",$B9-$C9)</f>
        <v/>
      </c>
      <c r="E9" t="str">
        <f>IF($A9="","",IF(COUNTIFS('Demandes'!$A$5:$A$154,$A9,'Demandes'!$C$5:$C$154,"&lt;="&amp;(E$6+6),'Demandes'!$D$5:$D$154,"&gt;="&amp;E$6)&gt;0,"C",""))</f>
        <v/>
      </c>
      <c r="F9" t="str">
        <f>IF($A9="","",IF(COUNTIFS('Demandes'!$A$5:$A$154,$A9,'Demandes'!$C$5:$C$154,"&lt;="&amp;(F$6+6),'Demandes'!$D$5:$D$154,"&gt;="&amp;F$6)&gt;0,"C",""))</f>
        <v/>
      </c>
      <c r="G9" t="str">
        <f>IF($A9="","",IF(COUNTIFS('Demandes'!$A$5:$A$154,$A9,'Demandes'!$C$5:$C$154,"&lt;="&amp;(G$6+6),'Demandes'!$D$5:$D$154,"&gt;="&amp;G$6)&gt;0,"C",""))</f>
        <v/>
      </c>
      <c r="H9" t="str">
        <f>IF($A9="","",IF(COUNTIFS('Demandes'!$A$5:$A$154,$A9,'Demandes'!$C$5:$C$154,"&lt;="&amp;(H$6+6),'Demandes'!$D$5:$D$154,"&gt;="&amp;H$6)&gt;0,"C",""))</f>
        <v/>
      </c>
      <c r="I9" t="str">
        <f>IF($A9="","",IF(COUNTIFS('Demandes'!$A$5:$A$154,$A9,'Demandes'!$C$5:$C$154,"&lt;="&amp;(I$6+6),'Demandes'!$D$5:$D$154,"&gt;="&amp;I$6)&gt;0,"C",""))</f>
        <v/>
      </c>
      <c r="J9" t="str">
        <f>IF($A9="","",IF(COUNTIFS('Demandes'!$A$5:$A$154,$A9,'Demandes'!$C$5:$C$154,"&lt;="&amp;(J$6+6),'Demandes'!$D$5:$D$154,"&gt;="&amp;J$6)&gt;0,"C",""))</f>
        <v/>
      </c>
      <c r="K9" t="str">
        <f>IF($A9="","",IF(COUNTIFS('Demandes'!$A$5:$A$154,$A9,'Demandes'!$C$5:$C$154,"&lt;="&amp;(K$6+6),'Demandes'!$D$5:$D$154,"&gt;="&amp;K$6)&gt;0,"C",""))</f>
        <v/>
      </c>
      <c r="L9" t="str">
        <f>IF($A9="","",IF(COUNTIFS('Demandes'!$A$5:$A$154,$A9,'Demandes'!$C$5:$C$154,"&lt;="&amp;(L$6+6),'Demandes'!$D$5:$D$154,"&gt;="&amp;L$6)&gt;0,"C",""))</f>
        <v/>
      </c>
      <c r="M9" t="str">
        <f>IF($A9="","",IF(COUNTIFS('Demandes'!$A$5:$A$154,$A9,'Demandes'!$C$5:$C$154,"&lt;="&amp;(M$6+6),'Demandes'!$D$5:$D$154,"&gt;="&amp;M$6)&gt;0,"C",""))</f>
        <v/>
      </c>
      <c r="N9" t="str">
        <f>IF($A9="","",IF(COUNTIFS('Demandes'!$A$5:$A$154,$A9,'Demandes'!$C$5:$C$154,"&lt;="&amp;(N$6+6),'Demandes'!$D$5:$D$154,"&gt;="&amp;N$6)&gt;0,"C",""))</f>
        <v/>
      </c>
      <c r="O9" t="str">
        <f>IF($A9="","",IF(COUNTIFS('Demandes'!$A$5:$A$154,$A9,'Demandes'!$C$5:$C$154,"&lt;="&amp;(O$6+6),'Demandes'!$D$5:$D$154,"&gt;="&amp;O$6)&gt;0,"C",""))</f>
        <v/>
      </c>
      <c r="P9" t="str">
        <f>IF($A9="","",IF(COUNTIFS('Demandes'!$A$5:$A$154,$A9,'Demandes'!$C$5:$C$154,"&lt;="&amp;(P$6+6),'Demandes'!$D$5:$D$154,"&gt;="&amp;P$6)&gt;0,"C",""))</f>
        <v/>
      </c>
      <c r="Q9" t="str">
        <f>IF($A9="","",IF(COUNTIFS('Demandes'!$A$5:$A$154,$A9,'Demandes'!$C$5:$C$154,"&lt;="&amp;(Q$6+6),'Demandes'!$D$5:$D$154,"&gt;="&amp;Q$6)&gt;0,"C",""))</f>
        <v/>
      </c>
      <c r="R9" t="str">
        <f>IF($A9="","",IF(COUNTIFS('Demandes'!$A$5:$A$154,$A9,'Demandes'!$C$5:$C$154,"&lt;="&amp;(R$6+6),'Demandes'!$D$5:$D$154,"&gt;="&amp;R$6)&gt;0,"C",""))</f>
        <v/>
      </c>
      <c r="S9" t="str">
        <f>IF($A9="","",IF(COUNTIFS('Demandes'!$A$5:$A$154,$A9,'Demandes'!$C$5:$C$154,"&lt;="&amp;(S$6+6),'Demandes'!$D$5:$D$154,"&gt;="&amp;S$6)&gt;0,"C",""))</f>
        <v/>
      </c>
      <c r="T9" t="str">
        <f>IF($A9="","",IF(COUNTIFS('Demandes'!$A$5:$A$154,$A9,'Demandes'!$C$5:$C$154,"&lt;="&amp;(T$6+6),'Demandes'!$D$5:$D$154,"&gt;="&amp;T$6)&gt;0,"C",""))</f>
        <v/>
      </c>
      <c r="U9" t="str">
        <f>IF($A9="","",IF(COUNTIFS('Demandes'!$A$5:$A$154,$A9,'Demandes'!$C$5:$C$154,"&lt;="&amp;(U$6+6),'Demandes'!$D$5:$D$154,"&gt;="&amp;U$6)&gt;0,"C",""))</f>
        <v/>
      </c>
      <c r="V9" t="str">
        <f>IF($A9="","",IF(COUNTIFS('Demandes'!$A$5:$A$154,$A9,'Demandes'!$C$5:$C$154,"&lt;="&amp;(V$6+6),'Demandes'!$D$5:$D$154,"&gt;="&amp;V$6)&gt;0,"C",""))</f>
        <v/>
      </c>
      <c r="W9" t="str">
        <f>IF($A9="","",IF(COUNTIFS('Demandes'!$A$5:$A$154,$A9,'Demandes'!$C$5:$C$154,"&lt;="&amp;(W$6+6),'Demandes'!$D$5:$D$154,"&gt;="&amp;W$6)&gt;0,"C",""))</f>
        <v/>
      </c>
      <c r="X9" t="str">
        <f>IF($A9="","",IF(COUNTIFS('Demandes'!$A$5:$A$154,$A9,'Demandes'!$C$5:$C$154,"&lt;="&amp;(X$6+6),'Demandes'!$D$5:$D$154,"&gt;="&amp;X$6)&gt;0,"C",""))</f>
        <v/>
      </c>
      <c r="Y9" t="str">
        <f>IF($A9="","",IF(COUNTIFS('Demandes'!$A$5:$A$154,$A9,'Demandes'!$C$5:$C$154,"&lt;="&amp;(Y$6+6),'Demandes'!$D$5:$D$154,"&gt;="&amp;Y$6)&gt;0,"C",""))</f>
        <v/>
      </c>
      <c r="Z9" t="str">
        <f>IF($A9="","",IF(COUNTIFS('Demandes'!$A$5:$A$154,$A9,'Demandes'!$C$5:$C$154,"&lt;="&amp;(Z$6+6),'Demandes'!$D$5:$D$154,"&gt;="&amp;Z$6)&gt;0,"C",""))</f>
        <v/>
      </c>
      <c r="AA9" t="str">
        <f>IF($A9="","",IF(COUNTIFS('Demandes'!$A$5:$A$154,$A9,'Demandes'!$C$5:$C$154,"&lt;="&amp;(AA$6+6),'Demandes'!$D$5:$D$154,"&gt;="&amp;AA$6)&gt;0,"C",""))</f>
        <v/>
      </c>
      <c r="AB9" t="str">
        <f>IF($A9="","",IF(COUNTIFS('Demandes'!$A$5:$A$154,$A9,'Demandes'!$C$5:$C$154,"&lt;="&amp;(AB$6+6),'Demandes'!$D$5:$D$154,"&gt;="&amp;AB$6)&gt;0,"C",""))</f>
        <v/>
      </c>
      <c r="AC9" t="str">
        <f>IF($A9="","",IF(COUNTIFS('Demandes'!$A$5:$A$154,$A9,'Demandes'!$C$5:$C$154,"&lt;="&amp;(AC$6+6),'Demandes'!$D$5:$D$154,"&gt;="&amp;AC$6)&gt;0,"C",""))</f>
        <v/>
      </c>
      <c r="AD9" t="str">
        <f>IF($A9="","",IF(COUNTIFS('Demandes'!$A$5:$A$154,$A9,'Demandes'!$C$5:$C$154,"&lt;="&amp;(AD$6+6),'Demandes'!$D$5:$D$154,"&gt;="&amp;AD$6)&gt;0,"C",""))</f>
        <v/>
      </c>
      <c r="AE9" t="str">
        <f>IF($A9="","",IF(COUNTIFS('Demandes'!$A$5:$A$154,$A9,'Demandes'!$C$5:$C$154,"&lt;="&amp;(AE$6+6),'Demandes'!$D$5:$D$154,"&gt;="&amp;AE$6)&gt;0,"C",""))</f>
        <v/>
      </c>
      <c r="AF9" t="str">
        <f>IF($A9="","",IF(COUNTIFS('Demandes'!$A$5:$A$154,$A9,'Demandes'!$C$5:$C$154,"&lt;="&amp;(AF$6+6),'Demandes'!$D$5:$D$154,"&gt;="&amp;AF$6)&gt;0,"C",""))</f>
        <v/>
      </c>
      <c r="AG9" t="str">
        <f>IF($A9="","",IF(COUNTIFS('Demandes'!$A$5:$A$154,$A9,'Demandes'!$C$5:$C$154,"&lt;="&amp;(AG$6+6),'Demandes'!$D$5:$D$154,"&gt;="&amp;AG$6)&gt;0,"C",""))</f>
        <v/>
      </c>
      <c r="AH9" t="str">
        <f>IF($A9="","",IF(COUNTIFS('Demandes'!$A$5:$A$154,$A9,'Demandes'!$C$5:$C$154,"&lt;="&amp;(AH$6+6),'Demandes'!$D$5:$D$154,"&gt;="&amp;AH$6)&gt;0,"C",""))</f>
        <v/>
      </c>
      <c r="AI9" t="str">
        <f>IF($A9="","",IF(COUNTIFS('Demandes'!$A$5:$A$154,$A9,'Demandes'!$C$5:$C$154,"&lt;="&amp;(AI$6+6),'Demandes'!$D$5:$D$154,"&gt;="&amp;AI$6)&gt;0,"C",""))</f>
        <v/>
      </c>
      <c r="AJ9" t="str">
        <f>IF($A9="","",IF(COUNTIFS('Demandes'!$A$5:$A$154,$A9,'Demandes'!$C$5:$C$154,"&lt;="&amp;(AJ$6+6),'Demandes'!$D$5:$D$154,"&gt;="&amp;AJ$6)&gt;0,"C",""))</f>
        <v/>
      </c>
      <c r="AK9" t="str">
        <f>IF($A9="","",IF(COUNTIFS('Demandes'!$A$5:$A$154,$A9,'Demandes'!$C$5:$C$154,"&lt;="&amp;(AK$6+6),'Demandes'!$D$5:$D$154,"&gt;="&amp;AK$6)&gt;0,"C",""))</f>
        <v/>
      </c>
      <c r="AL9" t="str">
        <f>IF($A9="","",IF(COUNTIFS('Demandes'!$A$5:$A$154,$A9,'Demandes'!$C$5:$C$154,"&lt;="&amp;(AL$6+6),'Demandes'!$D$5:$D$154,"&gt;="&amp;AL$6)&gt;0,"C",""))</f>
        <v/>
      </c>
      <c r="AM9" t="str">
        <f>IF($A9="","",IF(COUNTIFS('Demandes'!$A$5:$A$154,$A9,'Demandes'!$C$5:$C$154,"&lt;="&amp;(AM$6+6),'Demandes'!$D$5:$D$154,"&gt;="&amp;AM$6)&gt;0,"C",""))</f>
        <v/>
      </c>
      <c r="AN9" t="str">
        <f>IF($A9="","",IF(COUNTIFS('Demandes'!$A$5:$A$154,$A9,'Demandes'!$C$5:$C$154,"&lt;="&amp;(AN$6+6),'Demandes'!$D$5:$D$154,"&gt;="&amp;AN$6)&gt;0,"C",""))</f>
        <v/>
      </c>
      <c r="AO9" t="str">
        <f>IF($A9="","",IF(COUNTIFS('Demandes'!$A$5:$A$154,$A9,'Demandes'!$C$5:$C$154,"&lt;="&amp;(AO$6+6),'Demandes'!$D$5:$D$154,"&gt;="&amp;AO$6)&gt;0,"C",""))</f>
        <v/>
      </c>
      <c r="AP9" t="str">
        <f>IF($A9="","",IF(COUNTIFS('Demandes'!$A$5:$A$154,$A9,'Demandes'!$C$5:$C$154,"&lt;="&amp;(AP$6+6),'Demandes'!$D$5:$D$154,"&gt;="&amp;AP$6)&gt;0,"C",""))</f>
        <v/>
      </c>
      <c r="AQ9" t="str">
        <f>IF($A9="","",IF(COUNTIFS('Demandes'!$A$5:$A$154,$A9,'Demandes'!$C$5:$C$154,"&lt;="&amp;(AQ$6+6),'Demandes'!$D$5:$D$154,"&gt;="&amp;AQ$6)&gt;0,"C",""))</f>
        <v/>
      </c>
      <c r="AR9" t="str">
        <f>IF($A9="","",IF(COUNTIFS('Demandes'!$A$5:$A$154,$A9,'Demandes'!$C$5:$C$154,"&lt;="&amp;(AR$6+6),'Demandes'!$D$5:$D$154,"&gt;="&amp;AR$6)&gt;0,"C",""))</f>
        <v/>
      </c>
      <c r="AS9" t="str">
        <f>IF($A9="","",IF(COUNTIFS('Demandes'!$A$5:$A$154,$A9,'Demandes'!$C$5:$C$154,"&lt;="&amp;(AS$6+6),'Demandes'!$D$5:$D$154,"&gt;="&amp;AS$6)&gt;0,"C",""))</f>
        <v/>
      </c>
      <c r="AT9" t="str">
        <f>IF($A9="","",IF(COUNTIFS('Demandes'!$A$5:$A$154,$A9,'Demandes'!$C$5:$C$154,"&lt;="&amp;(AT$6+6),'Demandes'!$D$5:$D$154,"&gt;="&amp;AT$6)&gt;0,"C",""))</f>
        <v/>
      </c>
      <c r="AU9" t="str">
        <f>IF($A9="","",IF(COUNTIFS('Demandes'!$A$5:$A$154,$A9,'Demandes'!$C$5:$C$154,"&lt;="&amp;(AU$6+6),'Demandes'!$D$5:$D$154,"&gt;="&amp;AU$6)&gt;0,"C",""))</f>
        <v/>
      </c>
      <c r="AV9" t="str">
        <f>IF($A9="","",IF(COUNTIFS('Demandes'!$A$5:$A$154,$A9,'Demandes'!$C$5:$C$154,"&lt;="&amp;(AV$6+6),'Demandes'!$D$5:$D$154,"&gt;="&amp;AV$6)&gt;0,"C",""))</f>
        <v/>
      </c>
      <c r="AW9" t="str">
        <f>IF($A9="","",IF(COUNTIFS('Demandes'!$A$5:$A$154,$A9,'Demandes'!$C$5:$C$154,"&lt;="&amp;(AW$6+6),'Demandes'!$D$5:$D$154,"&gt;="&amp;AW$6)&gt;0,"C",""))</f>
        <v/>
      </c>
      <c r="AX9" t="str">
        <f>IF($A9="","",IF(COUNTIFS('Demandes'!$A$5:$A$154,$A9,'Demandes'!$C$5:$C$154,"&lt;="&amp;(AX$6+6),'Demandes'!$D$5:$D$154,"&gt;="&amp;AX$6)&gt;0,"C",""))</f>
        <v/>
      </c>
      <c r="AY9" t="str">
        <f>IF($A9="","",IF(COUNTIFS('Demandes'!$A$5:$A$154,$A9,'Demandes'!$C$5:$C$154,"&lt;="&amp;(AY$6+6),'Demandes'!$D$5:$D$154,"&gt;="&amp;AY$6)&gt;0,"C",""))</f>
        <v/>
      </c>
      <c r="AZ9" t="str">
        <f>IF($A9="","",IF(COUNTIFS('Demandes'!$A$5:$A$154,$A9,'Demandes'!$C$5:$C$154,"&lt;="&amp;(AZ$6+6),'Demandes'!$D$5:$D$154,"&gt;="&amp;AZ$6)&gt;0,"C",""))</f>
        <v/>
      </c>
      <c r="BA9" t="str">
        <f>IF($A9="","",IF(COUNTIFS('Demandes'!$A$5:$A$154,$A9,'Demandes'!$C$5:$C$154,"&lt;="&amp;(BA$6+6),'Demandes'!$D$5:$D$154,"&gt;="&amp;BA$6)&gt;0,"C",""))</f>
        <v/>
      </c>
      <c r="BB9" t="str">
        <f>IF($A9="","",IF(COUNTIFS('Demandes'!$A$5:$A$154,$A9,'Demandes'!$C$5:$C$154,"&lt;="&amp;(BB$6+6),'Demandes'!$D$5:$D$154,"&gt;="&amp;BB$6)&gt;0,"C",""))</f>
        <v/>
      </c>
      <c r="BC9" t="str">
        <f>IF($A9="","",IF(COUNTIFS('Demandes'!$A$5:$A$154,$A9,'Demandes'!$C$5:$C$154,"&lt;="&amp;(BC$6+6),'Demandes'!$D$5:$D$154,"&gt;="&amp;BC$6)&gt;0,"C",""))</f>
        <v/>
      </c>
      <c r="BD9" t="str">
        <f>IF($A9="","",IF(COUNTIFS('Demandes'!$A$5:$A$154,$A9,'Demandes'!$C$5:$C$154,"&lt;="&amp;(BD$6+6),'Demandes'!$D$5:$D$154,"&gt;="&amp;BD$6)&gt;0,"C",""))</f>
        <v/>
      </c>
    </row>
    <row r="10">
      <c r="A10" t="str">
        <v/>
      </c>
      <c r="B10" t="str">
        <v/>
      </c>
      <c r="C10" t="str">
        <f>IF($A10="","",SUMIF('Demandes'!$A$5:$A$154,$A10,'Demandes'!$E$5:$E$154))</f>
        <v/>
      </c>
      <c r="D10" t="str">
        <f>IF(OR($A10="",$B10=""),"",$B10-$C10)</f>
        <v/>
      </c>
      <c r="E10" t="str">
        <f>IF($A10="","",IF(COUNTIFS('Demandes'!$A$5:$A$154,$A10,'Demandes'!$C$5:$C$154,"&lt;="&amp;(E$6+6),'Demandes'!$D$5:$D$154,"&gt;="&amp;E$6)&gt;0,"C",""))</f>
        <v/>
      </c>
      <c r="F10" t="str">
        <f>IF($A10="","",IF(COUNTIFS('Demandes'!$A$5:$A$154,$A10,'Demandes'!$C$5:$C$154,"&lt;="&amp;(F$6+6),'Demandes'!$D$5:$D$154,"&gt;="&amp;F$6)&gt;0,"C",""))</f>
        <v/>
      </c>
      <c r="G10" t="str">
        <f>IF($A10="","",IF(COUNTIFS('Demandes'!$A$5:$A$154,$A10,'Demandes'!$C$5:$C$154,"&lt;="&amp;(G$6+6),'Demandes'!$D$5:$D$154,"&gt;="&amp;G$6)&gt;0,"C",""))</f>
        <v/>
      </c>
      <c r="H10" t="str">
        <f>IF($A10="","",IF(COUNTIFS('Demandes'!$A$5:$A$154,$A10,'Demandes'!$C$5:$C$154,"&lt;="&amp;(H$6+6),'Demandes'!$D$5:$D$154,"&gt;="&amp;H$6)&gt;0,"C",""))</f>
        <v/>
      </c>
      <c r="I10" t="str">
        <f>IF($A10="","",IF(COUNTIFS('Demandes'!$A$5:$A$154,$A10,'Demandes'!$C$5:$C$154,"&lt;="&amp;(I$6+6),'Demandes'!$D$5:$D$154,"&gt;="&amp;I$6)&gt;0,"C",""))</f>
        <v/>
      </c>
      <c r="J10" t="str">
        <f>IF($A10="","",IF(COUNTIFS('Demandes'!$A$5:$A$154,$A10,'Demandes'!$C$5:$C$154,"&lt;="&amp;(J$6+6),'Demandes'!$D$5:$D$154,"&gt;="&amp;J$6)&gt;0,"C",""))</f>
        <v/>
      </c>
      <c r="K10" t="str">
        <f>IF($A10="","",IF(COUNTIFS('Demandes'!$A$5:$A$154,$A10,'Demandes'!$C$5:$C$154,"&lt;="&amp;(K$6+6),'Demandes'!$D$5:$D$154,"&gt;="&amp;K$6)&gt;0,"C",""))</f>
        <v/>
      </c>
      <c r="L10" t="str">
        <f>IF($A10="","",IF(COUNTIFS('Demandes'!$A$5:$A$154,$A10,'Demandes'!$C$5:$C$154,"&lt;="&amp;(L$6+6),'Demandes'!$D$5:$D$154,"&gt;="&amp;L$6)&gt;0,"C",""))</f>
        <v/>
      </c>
      <c r="M10" t="str">
        <f>IF($A10="","",IF(COUNTIFS('Demandes'!$A$5:$A$154,$A10,'Demandes'!$C$5:$C$154,"&lt;="&amp;(M$6+6),'Demandes'!$D$5:$D$154,"&gt;="&amp;M$6)&gt;0,"C",""))</f>
        <v/>
      </c>
      <c r="N10" t="str">
        <f>IF($A10="","",IF(COUNTIFS('Demandes'!$A$5:$A$154,$A10,'Demandes'!$C$5:$C$154,"&lt;="&amp;(N$6+6),'Demandes'!$D$5:$D$154,"&gt;="&amp;N$6)&gt;0,"C",""))</f>
        <v/>
      </c>
      <c r="O10" t="str">
        <f>IF($A10="","",IF(COUNTIFS('Demandes'!$A$5:$A$154,$A10,'Demandes'!$C$5:$C$154,"&lt;="&amp;(O$6+6),'Demandes'!$D$5:$D$154,"&gt;="&amp;O$6)&gt;0,"C",""))</f>
        <v/>
      </c>
      <c r="P10" t="str">
        <f>IF($A10="","",IF(COUNTIFS('Demandes'!$A$5:$A$154,$A10,'Demandes'!$C$5:$C$154,"&lt;="&amp;(P$6+6),'Demandes'!$D$5:$D$154,"&gt;="&amp;P$6)&gt;0,"C",""))</f>
        <v/>
      </c>
      <c r="Q10" t="str">
        <f>IF($A10="","",IF(COUNTIFS('Demandes'!$A$5:$A$154,$A10,'Demandes'!$C$5:$C$154,"&lt;="&amp;(Q$6+6),'Demandes'!$D$5:$D$154,"&gt;="&amp;Q$6)&gt;0,"C",""))</f>
        <v/>
      </c>
      <c r="R10" t="str">
        <f>IF($A10="","",IF(COUNTIFS('Demandes'!$A$5:$A$154,$A10,'Demandes'!$C$5:$C$154,"&lt;="&amp;(R$6+6),'Demandes'!$D$5:$D$154,"&gt;="&amp;R$6)&gt;0,"C",""))</f>
        <v/>
      </c>
      <c r="S10" t="str">
        <f>IF($A10="","",IF(COUNTIFS('Demandes'!$A$5:$A$154,$A10,'Demandes'!$C$5:$C$154,"&lt;="&amp;(S$6+6),'Demandes'!$D$5:$D$154,"&gt;="&amp;S$6)&gt;0,"C",""))</f>
        <v/>
      </c>
      <c r="T10" t="str">
        <f>IF($A10="","",IF(COUNTIFS('Demandes'!$A$5:$A$154,$A10,'Demandes'!$C$5:$C$154,"&lt;="&amp;(T$6+6),'Demandes'!$D$5:$D$154,"&gt;="&amp;T$6)&gt;0,"C",""))</f>
        <v/>
      </c>
      <c r="U10" t="str">
        <f>IF($A10="","",IF(COUNTIFS('Demandes'!$A$5:$A$154,$A10,'Demandes'!$C$5:$C$154,"&lt;="&amp;(U$6+6),'Demandes'!$D$5:$D$154,"&gt;="&amp;U$6)&gt;0,"C",""))</f>
        <v/>
      </c>
      <c r="V10" t="str">
        <f>IF($A10="","",IF(COUNTIFS('Demandes'!$A$5:$A$154,$A10,'Demandes'!$C$5:$C$154,"&lt;="&amp;(V$6+6),'Demandes'!$D$5:$D$154,"&gt;="&amp;V$6)&gt;0,"C",""))</f>
        <v/>
      </c>
      <c r="W10" t="str">
        <f>IF($A10="","",IF(COUNTIFS('Demandes'!$A$5:$A$154,$A10,'Demandes'!$C$5:$C$154,"&lt;="&amp;(W$6+6),'Demandes'!$D$5:$D$154,"&gt;="&amp;W$6)&gt;0,"C",""))</f>
        <v/>
      </c>
      <c r="X10" t="str">
        <f>IF($A10="","",IF(COUNTIFS('Demandes'!$A$5:$A$154,$A10,'Demandes'!$C$5:$C$154,"&lt;="&amp;(X$6+6),'Demandes'!$D$5:$D$154,"&gt;="&amp;X$6)&gt;0,"C",""))</f>
        <v/>
      </c>
      <c r="Y10" t="str">
        <f>IF($A10="","",IF(COUNTIFS('Demandes'!$A$5:$A$154,$A10,'Demandes'!$C$5:$C$154,"&lt;="&amp;(Y$6+6),'Demandes'!$D$5:$D$154,"&gt;="&amp;Y$6)&gt;0,"C",""))</f>
        <v/>
      </c>
      <c r="Z10" t="str">
        <f>IF($A10="","",IF(COUNTIFS('Demandes'!$A$5:$A$154,$A10,'Demandes'!$C$5:$C$154,"&lt;="&amp;(Z$6+6),'Demandes'!$D$5:$D$154,"&gt;="&amp;Z$6)&gt;0,"C",""))</f>
        <v/>
      </c>
      <c r="AA10" t="str">
        <f>IF($A10="","",IF(COUNTIFS('Demandes'!$A$5:$A$154,$A10,'Demandes'!$C$5:$C$154,"&lt;="&amp;(AA$6+6),'Demandes'!$D$5:$D$154,"&gt;="&amp;AA$6)&gt;0,"C",""))</f>
        <v/>
      </c>
      <c r="AB10" t="str">
        <f>IF($A10="","",IF(COUNTIFS('Demandes'!$A$5:$A$154,$A10,'Demandes'!$C$5:$C$154,"&lt;="&amp;(AB$6+6),'Demandes'!$D$5:$D$154,"&gt;="&amp;AB$6)&gt;0,"C",""))</f>
        <v/>
      </c>
      <c r="AC10" t="str">
        <f>IF($A10="","",IF(COUNTIFS('Demandes'!$A$5:$A$154,$A10,'Demandes'!$C$5:$C$154,"&lt;="&amp;(AC$6+6),'Demandes'!$D$5:$D$154,"&gt;="&amp;AC$6)&gt;0,"C",""))</f>
        <v/>
      </c>
      <c r="AD10" t="str">
        <f>IF($A10="","",IF(COUNTIFS('Demandes'!$A$5:$A$154,$A10,'Demandes'!$C$5:$C$154,"&lt;="&amp;(AD$6+6),'Demandes'!$D$5:$D$154,"&gt;="&amp;AD$6)&gt;0,"C",""))</f>
        <v/>
      </c>
      <c r="AE10" t="str">
        <f>IF($A10="","",IF(COUNTIFS('Demandes'!$A$5:$A$154,$A10,'Demandes'!$C$5:$C$154,"&lt;="&amp;(AE$6+6),'Demandes'!$D$5:$D$154,"&gt;="&amp;AE$6)&gt;0,"C",""))</f>
        <v/>
      </c>
      <c r="AF10" t="str">
        <f>IF($A10="","",IF(COUNTIFS('Demandes'!$A$5:$A$154,$A10,'Demandes'!$C$5:$C$154,"&lt;="&amp;(AF$6+6),'Demandes'!$D$5:$D$154,"&gt;="&amp;AF$6)&gt;0,"C",""))</f>
        <v/>
      </c>
      <c r="AG10" t="str">
        <f>IF($A10="","",IF(COUNTIFS('Demandes'!$A$5:$A$154,$A10,'Demandes'!$C$5:$C$154,"&lt;="&amp;(AG$6+6),'Demandes'!$D$5:$D$154,"&gt;="&amp;AG$6)&gt;0,"C",""))</f>
        <v/>
      </c>
      <c r="AH10" t="str">
        <f>IF($A10="","",IF(COUNTIFS('Demandes'!$A$5:$A$154,$A10,'Demandes'!$C$5:$C$154,"&lt;="&amp;(AH$6+6),'Demandes'!$D$5:$D$154,"&gt;="&amp;AH$6)&gt;0,"C",""))</f>
        <v/>
      </c>
      <c r="AI10" t="str">
        <f>IF($A10="","",IF(COUNTIFS('Demandes'!$A$5:$A$154,$A10,'Demandes'!$C$5:$C$154,"&lt;="&amp;(AI$6+6),'Demandes'!$D$5:$D$154,"&gt;="&amp;AI$6)&gt;0,"C",""))</f>
        <v/>
      </c>
      <c r="AJ10" t="str">
        <f>IF($A10="","",IF(COUNTIFS('Demandes'!$A$5:$A$154,$A10,'Demandes'!$C$5:$C$154,"&lt;="&amp;(AJ$6+6),'Demandes'!$D$5:$D$154,"&gt;="&amp;AJ$6)&gt;0,"C",""))</f>
        <v/>
      </c>
      <c r="AK10" t="str">
        <f>IF($A10="","",IF(COUNTIFS('Demandes'!$A$5:$A$154,$A10,'Demandes'!$C$5:$C$154,"&lt;="&amp;(AK$6+6),'Demandes'!$D$5:$D$154,"&gt;="&amp;AK$6)&gt;0,"C",""))</f>
        <v/>
      </c>
      <c r="AL10" t="str">
        <f>IF($A10="","",IF(COUNTIFS('Demandes'!$A$5:$A$154,$A10,'Demandes'!$C$5:$C$154,"&lt;="&amp;(AL$6+6),'Demandes'!$D$5:$D$154,"&gt;="&amp;AL$6)&gt;0,"C",""))</f>
        <v/>
      </c>
      <c r="AM10" t="str">
        <f>IF($A10="","",IF(COUNTIFS('Demandes'!$A$5:$A$154,$A10,'Demandes'!$C$5:$C$154,"&lt;="&amp;(AM$6+6),'Demandes'!$D$5:$D$154,"&gt;="&amp;AM$6)&gt;0,"C",""))</f>
        <v/>
      </c>
      <c r="AN10" t="str">
        <f>IF($A10="","",IF(COUNTIFS('Demandes'!$A$5:$A$154,$A10,'Demandes'!$C$5:$C$154,"&lt;="&amp;(AN$6+6),'Demandes'!$D$5:$D$154,"&gt;="&amp;AN$6)&gt;0,"C",""))</f>
        <v/>
      </c>
      <c r="AO10" t="str">
        <f>IF($A10="","",IF(COUNTIFS('Demandes'!$A$5:$A$154,$A10,'Demandes'!$C$5:$C$154,"&lt;="&amp;(AO$6+6),'Demandes'!$D$5:$D$154,"&gt;="&amp;AO$6)&gt;0,"C",""))</f>
        <v/>
      </c>
      <c r="AP10" t="str">
        <f>IF($A10="","",IF(COUNTIFS('Demandes'!$A$5:$A$154,$A10,'Demandes'!$C$5:$C$154,"&lt;="&amp;(AP$6+6),'Demandes'!$D$5:$D$154,"&gt;="&amp;AP$6)&gt;0,"C",""))</f>
        <v/>
      </c>
      <c r="AQ10" t="str">
        <f>IF($A10="","",IF(COUNTIFS('Demandes'!$A$5:$A$154,$A10,'Demandes'!$C$5:$C$154,"&lt;="&amp;(AQ$6+6),'Demandes'!$D$5:$D$154,"&gt;="&amp;AQ$6)&gt;0,"C",""))</f>
        <v/>
      </c>
      <c r="AR10" t="str">
        <f>IF($A10="","",IF(COUNTIFS('Demandes'!$A$5:$A$154,$A10,'Demandes'!$C$5:$C$154,"&lt;="&amp;(AR$6+6),'Demandes'!$D$5:$D$154,"&gt;="&amp;AR$6)&gt;0,"C",""))</f>
        <v/>
      </c>
      <c r="AS10" t="str">
        <f>IF($A10="","",IF(COUNTIFS('Demandes'!$A$5:$A$154,$A10,'Demandes'!$C$5:$C$154,"&lt;="&amp;(AS$6+6),'Demandes'!$D$5:$D$154,"&gt;="&amp;AS$6)&gt;0,"C",""))</f>
        <v/>
      </c>
      <c r="AT10" t="str">
        <f>IF($A10="","",IF(COUNTIFS('Demandes'!$A$5:$A$154,$A10,'Demandes'!$C$5:$C$154,"&lt;="&amp;(AT$6+6),'Demandes'!$D$5:$D$154,"&gt;="&amp;AT$6)&gt;0,"C",""))</f>
        <v/>
      </c>
      <c r="AU10" t="str">
        <f>IF($A10="","",IF(COUNTIFS('Demandes'!$A$5:$A$154,$A10,'Demandes'!$C$5:$C$154,"&lt;="&amp;(AU$6+6),'Demandes'!$D$5:$D$154,"&gt;="&amp;AU$6)&gt;0,"C",""))</f>
        <v/>
      </c>
      <c r="AV10" t="str">
        <f>IF($A10="","",IF(COUNTIFS('Demandes'!$A$5:$A$154,$A10,'Demandes'!$C$5:$C$154,"&lt;="&amp;(AV$6+6),'Demandes'!$D$5:$D$154,"&gt;="&amp;AV$6)&gt;0,"C",""))</f>
        <v/>
      </c>
      <c r="AW10" t="str">
        <f>IF($A10="","",IF(COUNTIFS('Demandes'!$A$5:$A$154,$A10,'Demandes'!$C$5:$C$154,"&lt;="&amp;(AW$6+6),'Demandes'!$D$5:$D$154,"&gt;="&amp;AW$6)&gt;0,"C",""))</f>
        <v/>
      </c>
      <c r="AX10" t="str">
        <f>IF($A10="","",IF(COUNTIFS('Demandes'!$A$5:$A$154,$A10,'Demandes'!$C$5:$C$154,"&lt;="&amp;(AX$6+6),'Demandes'!$D$5:$D$154,"&gt;="&amp;AX$6)&gt;0,"C",""))</f>
        <v/>
      </c>
      <c r="AY10" t="str">
        <f>IF($A10="","",IF(COUNTIFS('Demandes'!$A$5:$A$154,$A10,'Demandes'!$C$5:$C$154,"&lt;="&amp;(AY$6+6),'Demandes'!$D$5:$D$154,"&gt;="&amp;AY$6)&gt;0,"C",""))</f>
        <v/>
      </c>
      <c r="AZ10" t="str">
        <f>IF($A10="","",IF(COUNTIFS('Demandes'!$A$5:$A$154,$A10,'Demandes'!$C$5:$C$154,"&lt;="&amp;(AZ$6+6),'Demandes'!$D$5:$D$154,"&gt;="&amp;AZ$6)&gt;0,"C",""))</f>
        <v/>
      </c>
      <c r="BA10" t="str">
        <f>IF($A10="","",IF(COUNTIFS('Demandes'!$A$5:$A$154,$A10,'Demandes'!$C$5:$C$154,"&lt;="&amp;(BA$6+6),'Demandes'!$D$5:$D$154,"&gt;="&amp;BA$6)&gt;0,"C",""))</f>
        <v/>
      </c>
      <c r="BB10" t="str">
        <f>IF($A10="","",IF(COUNTIFS('Demandes'!$A$5:$A$154,$A10,'Demandes'!$C$5:$C$154,"&lt;="&amp;(BB$6+6),'Demandes'!$D$5:$D$154,"&gt;="&amp;BB$6)&gt;0,"C",""))</f>
        <v/>
      </c>
      <c r="BC10" t="str">
        <f>IF($A10="","",IF(COUNTIFS('Demandes'!$A$5:$A$154,$A10,'Demandes'!$C$5:$C$154,"&lt;="&amp;(BC$6+6),'Demandes'!$D$5:$D$154,"&gt;="&amp;BC$6)&gt;0,"C",""))</f>
        <v/>
      </c>
      <c r="BD10" t="str">
        <f>IF($A10="","",IF(COUNTIFS('Demandes'!$A$5:$A$154,$A10,'Demandes'!$C$5:$C$154,"&lt;="&amp;(BD$6+6),'Demandes'!$D$5:$D$154,"&gt;="&amp;BD$6)&gt;0,"C",""))</f>
        <v/>
      </c>
    </row>
    <row r="11">
      <c r="A11" t="str">
        <v/>
      </c>
      <c r="B11" t="str">
        <v/>
      </c>
      <c r="C11" t="str">
        <f>IF($A11="","",SUMIF('Demandes'!$A$5:$A$154,$A11,'Demandes'!$E$5:$E$154))</f>
        <v/>
      </c>
      <c r="D11" t="str">
        <f>IF(OR($A11="",$B11=""),"",$B11-$C11)</f>
        <v/>
      </c>
      <c r="E11" t="str">
        <f>IF($A11="","",IF(COUNTIFS('Demandes'!$A$5:$A$154,$A11,'Demandes'!$C$5:$C$154,"&lt;="&amp;(E$6+6),'Demandes'!$D$5:$D$154,"&gt;="&amp;E$6)&gt;0,"C",""))</f>
        <v/>
      </c>
      <c r="F11" t="str">
        <f>IF($A11="","",IF(COUNTIFS('Demandes'!$A$5:$A$154,$A11,'Demandes'!$C$5:$C$154,"&lt;="&amp;(F$6+6),'Demandes'!$D$5:$D$154,"&gt;="&amp;F$6)&gt;0,"C",""))</f>
        <v/>
      </c>
      <c r="G11" t="str">
        <f>IF($A11="","",IF(COUNTIFS('Demandes'!$A$5:$A$154,$A11,'Demandes'!$C$5:$C$154,"&lt;="&amp;(G$6+6),'Demandes'!$D$5:$D$154,"&gt;="&amp;G$6)&gt;0,"C",""))</f>
        <v/>
      </c>
      <c r="H11" t="str">
        <f>IF($A11="","",IF(COUNTIFS('Demandes'!$A$5:$A$154,$A11,'Demandes'!$C$5:$C$154,"&lt;="&amp;(H$6+6),'Demandes'!$D$5:$D$154,"&gt;="&amp;H$6)&gt;0,"C",""))</f>
        <v/>
      </c>
      <c r="I11" t="str">
        <f>IF($A11="","",IF(COUNTIFS('Demandes'!$A$5:$A$154,$A11,'Demandes'!$C$5:$C$154,"&lt;="&amp;(I$6+6),'Demandes'!$D$5:$D$154,"&gt;="&amp;I$6)&gt;0,"C",""))</f>
        <v/>
      </c>
      <c r="J11" t="str">
        <f>IF($A11="","",IF(COUNTIFS('Demandes'!$A$5:$A$154,$A11,'Demandes'!$C$5:$C$154,"&lt;="&amp;(J$6+6),'Demandes'!$D$5:$D$154,"&gt;="&amp;J$6)&gt;0,"C",""))</f>
        <v/>
      </c>
      <c r="K11" t="str">
        <f>IF($A11="","",IF(COUNTIFS('Demandes'!$A$5:$A$154,$A11,'Demandes'!$C$5:$C$154,"&lt;="&amp;(K$6+6),'Demandes'!$D$5:$D$154,"&gt;="&amp;K$6)&gt;0,"C",""))</f>
        <v/>
      </c>
      <c r="L11" t="str">
        <f>IF($A11="","",IF(COUNTIFS('Demandes'!$A$5:$A$154,$A11,'Demandes'!$C$5:$C$154,"&lt;="&amp;(L$6+6),'Demandes'!$D$5:$D$154,"&gt;="&amp;L$6)&gt;0,"C",""))</f>
        <v/>
      </c>
      <c r="M11" t="str">
        <f>IF($A11="","",IF(COUNTIFS('Demandes'!$A$5:$A$154,$A11,'Demandes'!$C$5:$C$154,"&lt;="&amp;(M$6+6),'Demandes'!$D$5:$D$154,"&gt;="&amp;M$6)&gt;0,"C",""))</f>
        <v/>
      </c>
      <c r="N11" t="str">
        <f>IF($A11="","",IF(COUNTIFS('Demandes'!$A$5:$A$154,$A11,'Demandes'!$C$5:$C$154,"&lt;="&amp;(N$6+6),'Demandes'!$D$5:$D$154,"&gt;="&amp;N$6)&gt;0,"C",""))</f>
        <v/>
      </c>
      <c r="O11" t="str">
        <f>IF($A11="","",IF(COUNTIFS('Demandes'!$A$5:$A$154,$A11,'Demandes'!$C$5:$C$154,"&lt;="&amp;(O$6+6),'Demandes'!$D$5:$D$154,"&gt;="&amp;O$6)&gt;0,"C",""))</f>
        <v/>
      </c>
      <c r="P11" t="str">
        <f>IF($A11="","",IF(COUNTIFS('Demandes'!$A$5:$A$154,$A11,'Demandes'!$C$5:$C$154,"&lt;="&amp;(P$6+6),'Demandes'!$D$5:$D$154,"&gt;="&amp;P$6)&gt;0,"C",""))</f>
        <v/>
      </c>
      <c r="Q11" t="str">
        <f>IF($A11="","",IF(COUNTIFS('Demandes'!$A$5:$A$154,$A11,'Demandes'!$C$5:$C$154,"&lt;="&amp;(Q$6+6),'Demandes'!$D$5:$D$154,"&gt;="&amp;Q$6)&gt;0,"C",""))</f>
        <v/>
      </c>
      <c r="R11" t="str">
        <f>IF($A11="","",IF(COUNTIFS('Demandes'!$A$5:$A$154,$A11,'Demandes'!$C$5:$C$154,"&lt;="&amp;(R$6+6),'Demandes'!$D$5:$D$154,"&gt;="&amp;R$6)&gt;0,"C",""))</f>
        <v/>
      </c>
      <c r="S11" t="str">
        <f>IF($A11="","",IF(COUNTIFS('Demandes'!$A$5:$A$154,$A11,'Demandes'!$C$5:$C$154,"&lt;="&amp;(S$6+6),'Demandes'!$D$5:$D$154,"&gt;="&amp;S$6)&gt;0,"C",""))</f>
        <v/>
      </c>
      <c r="T11" t="str">
        <f>IF($A11="","",IF(COUNTIFS('Demandes'!$A$5:$A$154,$A11,'Demandes'!$C$5:$C$154,"&lt;="&amp;(T$6+6),'Demandes'!$D$5:$D$154,"&gt;="&amp;T$6)&gt;0,"C",""))</f>
        <v/>
      </c>
      <c r="U11" t="str">
        <f>IF($A11="","",IF(COUNTIFS('Demandes'!$A$5:$A$154,$A11,'Demandes'!$C$5:$C$154,"&lt;="&amp;(U$6+6),'Demandes'!$D$5:$D$154,"&gt;="&amp;U$6)&gt;0,"C",""))</f>
        <v/>
      </c>
      <c r="V11" t="str">
        <f>IF($A11="","",IF(COUNTIFS('Demandes'!$A$5:$A$154,$A11,'Demandes'!$C$5:$C$154,"&lt;="&amp;(V$6+6),'Demandes'!$D$5:$D$154,"&gt;="&amp;V$6)&gt;0,"C",""))</f>
        <v/>
      </c>
      <c r="W11" t="str">
        <f>IF($A11="","",IF(COUNTIFS('Demandes'!$A$5:$A$154,$A11,'Demandes'!$C$5:$C$154,"&lt;="&amp;(W$6+6),'Demandes'!$D$5:$D$154,"&gt;="&amp;W$6)&gt;0,"C",""))</f>
        <v/>
      </c>
      <c r="X11" t="str">
        <f>IF($A11="","",IF(COUNTIFS('Demandes'!$A$5:$A$154,$A11,'Demandes'!$C$5:$C$154,"&lt;="&amp;(X$6+6),'Demandes'!$D$5:$D$154,"&gt;="&amp;X$6)&gt;0,"C",""))</f>
        <v/>
      </c>
      <c r="Y11" t="str">
        <f>IF($A11="","",IF(COUNTIFS('Demandes'!$A$5:$A$154,$A11,'Demandes'!$C$5:$C$154,"&lt;="&amp;(Y$6+6),'Demandes'!$D$5:$D$154,"&gt;="&amp;Y$6)&gt;0,"C",""))</f>
        <v/>
      </c>
      <c r="Z11" t="str">
        <f>IF($A11="","",IF(COUNTIFS('Demandes'!$A$5:$A$154,$A11,'Demandes'!$C$5:$C$154,"&lt;="&amp;(Z$6+6),'Demandes'!$D$5:$D$154,"&gt;="&amp;Z$6)&gt;0,"C",""))</f>
        <v/>
      </c>
      <c r="AA11" t="str">
        <f>IF($A11="","",IF(COUNTIFS('Demandes'!$A$5:$A$154,$A11,'Demandes'!$C$5:$C$154,"&lt;="&amp;(AA$6+6),'Demandes'!$D$5:$D$154,"&gt;="&amp;AA$6)&gt;0,"C",""))</f>
        <v/>
      </c>
      <c r="AB11" t="str">
        <f>IF($A11="","",IF(COUNTIFS('Demandes'!$A$5:$A$154,$A11,'Demandes'!$C$5:$C$154,"&lt;="&amp;(AB$6+6),'Demandes'!$D$5:$D$154,"&gt;="&amp;AB$6)&gt;0,"C",""))</f>
        <v/>
      </c>
      <c r="AC11" t="str">
        <f>IF($A11="","",IF(COUNTIFS('Demandes'!$A$5:$A$154,$A11,'Demandes'!$C$5:$C$154,"&lt;="&amp;(AC$6+6),'Demandes'!$D$5:$D$154,"&gt;="&amp;AC$6)&gt;0,"C",""))</f>
        <v/>
      </c>
      <c r="AD11" t="str">
        <f>IF($A11="","",IF(COUNTIFS('Demandes'!$A$5:$A$154,$A11,'Demandes'!$C$5:$C$154,"&lt;="&amp;(AD$6+6),'Demandes'!$D$5:$D$154,"&gt;="&amp;AD$6)&gt;0,"C",""))</f>
        <v/>
      </c>
      <c r="AE11" t="str">
        <f>IF($A11="","",IF(COUNTIFS('Demandes'!$A$5:$A$154,$A11,'Demandes'!$C$5:$C$154,"&lt;="&amp;(AE$6+6),'Demandes'!$D$5:$D$154,"&gt;="&amp;AE$6)&gt;0,"C",""))</f>
        <v/>
      </c>
      <c r="AF11" t="str">
        <f>IF($A11="","",IF(COUNTIFS('Demandes'!$A$5:$A$154,$A11,'Demandes'!$C$5:$C$154,"&lt;="&amp;(AF$6+6),'Demandes'!$D$5:$D$154,"&gt;="&amp;AF$6)&gt;0,"C",""))</f>
        <v/>
      </c>
      <c r="AG11" t="str">
        <f>IF($A11="","",IF(COUNTIFS('Demandes'!$A$5:$A$154,$A11,'Demandes'!$C$5:$C$154,"&lt;="&amp;(AG$6+6),'Demandes'!$D$5:$D$154,"&gt;="&amp;AG$6)&gt;0,"C",""))</f>
        <v/>
      </c>
      <c r="AH11" t="str">
        <f>IF($A11="","",IF(COUNTIFS('Demandes'!$A$5:$A$154,$A11,'Demandes'!$C$5:$C$154,"&lt;="&amp;(AH$6+6),'Demandes'!$D$5:$D$154,"&gt;="&amp;AH$6)&gt;0,"C",""))</f>
        <v/>
      </c>
      <c r="AI11" t="str">
        <f>IF($A11="","",IF(COUNTIFS('Demandes'!$A$5:$A$154,$A11,'Demandes'!$C$5:$C$154,"&lt;="&amp;(AI$6+6),'Demandes'!$D$5:$D$154,"&gt;="&amp;AI$6)&gt;0,"C",""))</f>
        <v/>
      </c>
      <c r="AJ11" t="str">
        <f>IF($A11="","",IF(COUNTIFS('Demandes'!$A$5:$A$154,$A11,'Demandes'!$C$5:$C$154,"&lt;="&amp;(AJ$6+6),'Demandes'!$D$5:$D$154,"&gt;="&amp;AJ$6)&gt;0,"C",""))</f>
        <v/>
      </c>
      <c r="AK11" t="str">
        <f>IF($A11="","",IF(COUNTIFS('Demandes'!$A$5:$A$154,$A11,'Demandes'!$C$5:$C$154,"&lt;="&amp;(AK$6+6),'Demandes'!$D$5:$D$154,"&gt;="&amp;AK$6)&gt;0,"C",""))</f>
        <v/>
      </c>
      <c r="AL11" t="str">
        <f>IF($A11="","",IF(COUNTIFS('Demandes'!$A$5:$A$154,$A11,'Demandes'!$C$5:$C$154,"&lt;="&amp;(AL$6+6),'Demandes'!$D$5:$D$154,"&gt;="&amp;AL$6)&gt;0,"C",""))</f>
        <v/>
      </c>
      <c r="AM11" t="str">
        <f>IF($A11="","",IF(COUNTIFS('Demandes'!$A$5:$A$154,$A11,'Demandes'!$C$5:$C$154,"&lt;="&amp;(AM$6+6),'Demandes'!$D$5:$D$154,"&gt;="&amp;AM$6)&gt;0,"C",""))</f>
        <v/>
      </c>
      <c r="AN11" t="str">
        <f>IF($A11="","",IF(COUNTIFS('Demandes'!$A$5:$A$154,$A11,'Demandes'!$C$5:$C$154,"&lt;="&amp;(AN$6+6),'Demandes'!$D$5:$D$154,"&gt;="&amp;AN$6)&gt;0,"C",""))</f>
        <v/>
      </c>
      <c r="AO11" t="str">
        <f>IF($A11="","",IF(COUNTIFS('Demandes'!$A$5:$A$154,$A11,'Demandes'!$C$5:$C$154,"&lt;="&amp;(AO$6+6),'Demandes'!$D$5:$D$154,"&gt;="&amp;AO$6)&gt;0,"C",""))</f>
        <v/>
      </c>
      <c r="AP11" t="str">
        <f>IF($A11="","",IF(COUNTIFS('Demandes'!$A$5:$A$154,$A11,'Demandes'!$C$5:$C$154,"&lt;="&amp;(AP$6+6),'Demandes'!$D$5:$D$154,"&gt;="&amp;AP$6)&gt;0,"C",""))</f>
        <v/>
      </c>
      <c r="AQ11" t="str">
        <f>IF($A11="","",IF(COUNTIFS('Demandes'!$A$5:$A$154,$A11,'Demandes'!$C$5:$C$154,"&lt;="&amp;(AQ$6+6),'Demandes'!$D$5:$D$154,"&gt;="&amp;AQ$6)&gt;0,"C",""))</f>
        <v/>
      </c>
      <c r="AR11" t="str">
        <f>IF($A11="","",IF(COUNTIFS('Demandes'!$A$5:$A$154,$A11,'Demandes'!$C$5:$C$154,"&lt;="&amp;(AR$6+6),'Demandes'!$D$5:$D$154,"&gt;="&amp;AR$6)&gt;0,"C",""))</f>
        <v/>
      </c>
      <c r="AS11" t="str">
        <f>IF($A11="","",IF(COUNTIFS('Demandes'!$A$5:$A$154,$A11,'Demandes'!$C$5:$C$154,"&lt;="&amp;(AS$6+6),'Demandes'!$D$5:$D$154,"&gt;="&amp;AS$6)&gt;0,"C",""))</f>
        <v/>
      </c>
      <c r="AT11" t="str">
        <f>IF($A11="","",IF(COUNTIFS('Demandes'!$A$5:$A$154,$A11,'Demandes'!$C$5:$C$154,"&lt;="&amp;(AT$6+6),'Demandes'!$D$5:$D$154,"&gt;="&amp;AT$6)&gt;0,"C",""))</f>
        <v/>
      </c>
      <c r="AU11" t="str">
        <f>IF($A11="","",IF(COUNTIFS('Demandes'!$A$5:$A$154,$A11,'Demandes'!$C$5:$C$154,"&lt;="&amp;(AU$6+6),'Demandes'!$D$5:$D$154,"&gt;="&amp;AU$6)&gt;0,"C",""))</f>
        <v/>
      </c>
      <c r="AV11" t="str">
        <f>IF($A11="","",IF(COUNTIFS('Demandes'!$A$5:$A$154,$A11,'Demandes'!$C$5:$C$154,"&lt;="&amp;(AV$6+6),'Demandes'!$D$5:$D$154,"&gt;="&amp;AV$6)&gt;0,"C",""))</f>
        <v/>
      </c>
      <c r="AW11" t="str">
        <f>IF($A11="","",IF(COUNTIFS('Demandes'!$A$5:$A$154,$A11,'Demandes'!$C$5:$C$154,"&lt;="&amp;(AW$6+6),'Demandes'!$D$5:$D$154,"&gt;="&amp;AW$6)&gt;0,"C",""))</f>
        <v/>
      </c>
      <c r="AX11" t="str">
        <f>IF($A11="","",IF(COUNTIFS('Demandes'!$A$5:$A$154,$A11,'Demandes'!$C$5:$C$154,"&lt;="&amp;(AX$6+6),'Demandes'!$D$5:$D$154,"&gt;="&amp;AX$6)&gt;0,"C",""))</f>
        <v/>
      </c>
      <c r="AY11" t="str">
        <f>IF($A11="","",IF(COUNTIFS('Demandes'!$A$5:$A$154,$A11,'Demandes'!$C$5:$C$154,"&lt;="&amp;(AY$6+6),'Demandes'!$D$5:$D$154,"&gt;="&amp;AY$6)&gt;0,"C",""))</f>
        <v/>
      </c>
      <c r="AZ11" t="str">
        <f>IF($A11="","",IF(COUNTIFS('Demandes'!$A$5:$A$154,$A11,'Demandes'!$C$5:$C$154,"&lt;="&amp;(AZ$6+6),'Demandes'!$D$5:$D$154,"&gt;="&amp;AZ$6)&gt;0,"C",""))</f>
        <v/>
      </c>
      <c r="BA11" t="str">
        <f>IF($A11="","",IF(COUNTIFS('Demandes'!$A$5:$A$154,$A11,'Demandes'!$C$5:$C$154,"&lt;="&amp;(BA$6+6),'Demandes'!$D$5:$D$154,"&gt;="&amp;BA$6)&gt;0,"C",""))</f>
        <v/>
      </c>
      <c r="BB11" t="str">
        <f>IF($A11="","",IF(COUNTIFS('Demandes'!$A$5:$A$154,$A11,'Demandes'!$C$5:$C$154,"&lt;="&amp;(BB$6+6),'Demandes'!$D$5:$D$154,"&gt;="&amp;BB$6)&gt;0,"C",""))</f>
        <v/>
      </c>
      <c r="BC11" t="str">
        <f>IF($A11="","",IF(COUNTIFS('Demandes'!$A$5:$A$154,$A11,'Demandes'!$C$5:$C$154,"&lt;="&amp;(BC$6+6),'Demandes'!$D$5:$D$154,"&gt;="&amp;BC$6)&gt;0,"C",""))</f>
        <v/>
      </c>
      <c r="BD11" t="str">
        <f>IF($A11="","",IF(COUNTIFS('Demandes'!$A$5:$A$154,$A11,'Demandes'!$C$5:$C$154,"&lt;="&amp;(BD$6+6),'Demandes'!$D$5:$D$154,"&gt;="&amp;BD$6)&gt;0,"C",""))</f>
        <v/>
      </c>
    </row>
    <row r="12">
      <c r="A12" t="str">
        <v/>
      </c>
      <c r="B12" t="str">
        <v/>
      </c>
      <c r="C12" t="str">
        <f>IF($A12="","",SUMIF('Demandes'!$A$5:$A$154,$A12,'Demandes'!$E$5:$E$154))</f>
        <v/>
      </c>
      <c r="D12" t="str">
        <f>IF(OR($A12="",$B12=""),"",$B12-$C12)</f>
        <v/>
      </c>
      <c r="E12" t="str">
        <f>IF($A12="","",IF(COUNTIFS('Demandes'!$A$5:$A$154,$A12,'Demandes'!$C$5:$C$154,"&lt;="&amp;(E$6+6),'Demandes'!$D$5:$D$154,"&gt;="&amp;E$6)&gt;0,"C",""))</f>
        <v/>
      </c>
      <c r="F12" t="str">
        <f>IF($A12="","",IF(COUNTIFS('Demandes'!$A$5:$A$154,$A12,'Demandes'!$C$5:$C$154,"&lt;="&amp;(F$6+6),'Demandes'!$D$5:$D$154,"&gt;="&amp;F$6)&gt;0,"C",""))</f>
        <v/>
      </c>
      <c r="G12" t="str">
        <f>IF($A12="","",IF(COUNTIFS('Demandes'!$A$5:$A$154,$A12,'Demandes'!$C$5:$C$154,"&lt;="&amp;(G$6+6),'Demandes'!$D$5:$D$154,"&gt;="&amp;G$6)&gt;0,"C",""))</f>
        <v/>
      </c>
      <c r="H12" t="str">
        <f>IF($A12="","",IF(COUNTIFS('Demandes'!$A$5:$A$154,$A12,'Demandes'!$C$5:$C$154,"&lt;="&amp;(H$6+6),'Demandes'!$D$5:$D$154,"&gt;="&amp;H$6)&gt;0,"C",""))</f>
        <v/>
      </c>
      <c r="I12" t="str">
        <f>IF($A12="","",IF(COUNTIFS('Demandes'!$A$5:$A$154,$A12,'Demandes'!$C$5:$C$154,"&lt;="&amp;(I$6+6),'Demandes'!$D$5:$D$154,"&gt;="&amp;I$6)&gt;0,"C",""))</f>
        <v/>
      </c>
      <c r="J12" t="str">
        <f>IF($A12="","",IF(COUNTIFS('Demandes'!$A$5:$A$154,$A12,'Demandes'!$C$5:$C$154,"&lt;="&amp;(J$6+6),'Demandes'!$D$5:$D$154,"&gt;="&amp;J$6)&gt;0,"C",""))</f>
        <v/>
      </c>
      <c r="K12" t="str">
        <f>IF($A12="","",IF(COUNTIFS('Demandes'!$A$5:$A$154,$A12,'Demandes'!$C$5:$C$154,"&lt;="&amp;(K$6+6),'Demandes'!$D$5:$D$154,"&gt;="&amp;K$6)&gt;0,"C",""))</f>
        <v/>
      </c>
      <c r="L12" t="str">
        <f>IF($A12="","",IF(COUNTIFS('Demandes'!$A$5:$A$154,$A12,'Demandes'!$C$5:$C$154,"&lt;="&amp;(L$6+6),'Demandes'!$D$5:$D$154,"&gt;="&amp;L$6)&gt;0,"C",""))</f>
        <v/>
      </c>
      <c r="M12" t="str">
        <f>IF($A12="","",IF(COUNTIFS('Demandes'!$A$5:$A$154,$A12,'Demandes'!$C$5:$C$154,"&lt;="&amp;(M$6+6),'Demandes'!$D$5:$D$154,"&gt;="&amp;M$6)&gt;0,"C",""))</f>
        <v/>
      </c>
      <c r="N12" t="str">
        <f>IF($A12="","",IF(COUNTIFS('Demandes'!$A$5:$A$154,$A12,'Demandes'!$C$5:$C$154,"&lt;="&amp;(N$6+6),'Demandes'!$D$5:$D$154,"&gt;="&amp;N$6)&gt;0,"C",""))</f>
        <v/>
      </c>
      <c r="O12" t="str">
        <f>IF($A12="","",IF(COUNTIFS('Demandes'!$A$5:$A$154,$A12,'Demandes'!$C$5:$C$154,"&lt;="&amp;(O$6+6),'Demandes'!$D$5:$D$154,"&gt;="&amp;O$6)&gt;0,"C",""))</f>
        <v/>
      </c>
      <c r="P12" t="str">
        <f>IF($A12="","",IF(COUNTIFS('Demandes'!$A$5:$A$154,$A12,'Demandes'!$C$5:$C$154,"&lt;="&amp;(P$6+6),'Demandes'!$D$5:$D$154,"&gt;="&amp;P$6)&gt;0,"C",""))</f>
        <v/>
      </c>
      <c r="Q12" t="str">
        <f>IF($A12="","",IF(COUNTIFS('Demandes'!$A$5:$A$154,$A12,'Demandes'!$C$5:$C$154,"&lt;="&amp;(Q$6+6),'Demandes'!$D$5:$D$154,"&gt;="&amp;Q$6)&gt;0,"C",""))</f>
        <v/>
      </c>
      <c r="R12" t="str">
        <f>IF($A12="","",IF(COUNTIFS('Demandes'!$A$5:$A$154,$A12,'Demandes'!$C$5:$C$154,"&lt;="&amp;(R$6+6),'Demandes'!$D$5:$D$154,"&gt;="&amp;R$6)&gt;0,"C",""))</f>
        <v/>
      </c>
      <c r="S12" t="str">
        <f>IF($A12="","",IF(COUNTIFS('Demandes'!$A$5:$A$154,$A12,'Demandes'!$C$5:$C$154,"&lt;="&amp;(S$6+6),'Demandes'!$D$5:$D$154,"&gt;="&amp;S$6)&gt;0,"C",""))</f>
        <v/>
      </c>
      <c r="T12" t="str">
        <f>IF($A12="","",IF(COUNTIFS('Demandes'!$A$5:$A$154,$A12,'Demandes'!$C$5:$C$154,"&lt;="&amp;(T$6+6),'Demandes'!$D$5:$D$154,"&gt;="&amp;T$6)&gt;0,"C",""))</f>
        <v/>
      </c>
      <c r="U12" t="str">
        <f>IF($A12="","",IF(COUNTIFS('Demandes'!$A$5:$A$154,$A12,'Demandes'!$C$5:$C$154,"&lt;="&amp;(U$6+6),'Demandes'!$D$5:$D$154,"&gt;="&amp;U$6)&gt;0,"C",""))</f>
        <v/>
      </c>
      <c r="V12" t="str">
        <f>IF($A12="","",IF(COUNTIFS('Demandes'!$A$5:$A$154,$A12,'Demandes'!$C$5:$C$154,"&lt;="&amp;(V$6+6),'Demandes'!$D$5:$D$154,"&gt;="&amp;V$6)&gt;0,"C",""))</f>
        <v/>
      </c>
      <c r="W12" t="str">
        <f>IF($A12="","",IF(COUNTIFS('Demandes'!$A$5:$A$154,$A12,'Demandes'!$C$5:$C$154,"&lt;="&amp;(W$6+6),'Demandes'!$D$5:$D$154,"&gt;="&amp;W$6)&gt;0,"C",""))</f>
        <v/>
      </c>
      <c r="X12" t="str">
        <f>IF($A12="","",IF(COUNTIFS('Demandes'!$A$5:$A$154,$A12,'Demandes'!$C$5:$C$154,"&lt;="&amp;(X$6+6),'Demandes'!$D$5:$D$154,"&gt;="&amp;X$6)&gt;0,"C",""))</f>
        <v/>
      </c>
      <c r="Y12" t="str">
        <f>IF($A12="","",IF(COUNTIFS('Demandes'!$A$5:$A$154,$A12,'Demandes'!$C$5:$C$154,"&lt;="&amp;(Y$6+6),'Demandes'!$D$5:$D$154,"&gt;="&amp;Y$6)&gt;0,"C",""))</f>
        <v/>
      </c>
      <c r="Z12" t="str">
        <f>IF($A12="","",IF(COUNTIFS('Demandes'!$A$5:$A$154,$A12,'Demandes'!$C$5:$C$154,"&lt;="&amp;(Z$6+6),'Demandes'!$D$5:$D$154,"&gt;="&amp;Z$6)&gt;0,"C",""))</f>
        <v/>
      </c>
      <c r="AA12" t="str">
        <f>IF($A12="","",IF(COUNTIFS('Demandes'!$A$5:$A$154,$A12,'Demandes'!$C$5:$C$154,"&lt;="&amp;(AA$6+6),'Demandes'!$D$5:$D$154,"&gt;="&amp;AA$6)&gt;0,"C",""))</f>
        <v/>
      </c>
      <c r="AB12" t="str">
        <f>IF($A12="","",IF(COUNTIFS('Demandes'!$A$5:$A$154,$A12,'Demandes'!$C$5:$C$154,"&lt;="&amp;(AB$6+6),'Demandes'!$D$5:$D$154,"&gt;="&amp;AB$6)&gt;0,"C",""))</f>
        <v/>
      </c>
      <c r="AC12" t="str">
        <f>IF($A12="","",IF(COUNTIFS('Demandes'!$A$5:$A$154,$A12,'Demandes'!$C$5:$C$154,"&lt;="&amp;(AC$6+6),'Demandes'!$D$5:$D$154,"&gt;="&amp;AC$6)&gt;0,"C",""))</f>
        <v/>
      </c>
      <c r="AD12" t="str">
        <f>IF($A12="","",IF(COUNTIFS('Demandes'!$A$5:$A$154,$A12,'Demandes'!$C$5:$C$154,"&lt;="&amp;(AD$6+6),'Demandes'!$D$5:$D$154,"&gt;="&amp;AD$6)&gt;0,"C",""))</f>
        <v/>
      </c>
      <c r="AE12" t="str">
        <f>IF($A12="","",IF(COUNTIFS('Demandes'!$A$5:$A$154,$A12,'Demandes'!$C$5:$C$154,"&lt;="&amp;(AE$6+6),'Demandes'!$D$5:$D$154,"&gt;="&amp;AE$6)&gt;0,"C",""))</f>
        <v/>
      </c>
      <c r="AF12" t="str">
        <f>IF($A12="","",IF(COUNTIFS('Demandes'!$A$5:$A$154,$A12,'Demandes'!$C$5:$C$154,"&lt;="&amp;(AF$6+6),'Demandes'!$D$5:$D$154,"&gt;="&amp;AF$6)&gt;0,"C",""))</f>
        <v/>
      </c>
      <c r="AG12" t="str">
        <f>IF($A12="","",IF(COUNTIFS('Demandes'!$A$5:$A$154,$A12,'Demandes'!$C$5:$C$154,"&lt;="&amp;(AG$6+6),'Demandes'!$D$5:$D$154,"&gt;="&amp;AG$6)&gt;0,"C",""))</f>
        <v/>
      </c>
      <c r="AH12" t="str">
        <f>IF($A12="","",IF(COUNTIFS('Demandes'!$A$5:$A$154,$A12,'Demandes'!$C$5:$C$154,"&lt;="&amp;(AH$6+6),'Demandes'!$D$5:$D$154,"&gt;="&amp;AH$6)&gt;0,"C",""))</f>
        <v/>
      </c>
      <c r="AI12" t="str">
        <f>IF($A12="","",IF(COUNTIFS('Demandes'!$A$5:$A$154,$A12,'Demandes'!$C$5:$C$154,"&lt;="&amp;(AI$6+6),'Demandes'!$D$5:$D$154,"&gt;="&amp;AI$6)&gt;0,"C",""))</f>
        <v/>
      </c>
      <c r="AJ12" t="str">
        <f>IF($A12="","",IF(COUNTIFS('Demandes'!$A$5:$A$154,$A12,'Demandes'!$C$5:$C$154,"&lt;="&amp;(AJ$6+6),'Demandes'!$D$5:$D$154,"&gt;="&amp;AJ$6)&gt;0,"C",""))</f>
        <v/>
      </c>
      <c r="AK12" t="str">
        <f>IF($A12="","",IF(COUNTIFS('Demandes'!$A$5:$A$154,$A12,'Demandes'!$C$5:$C$154,"&lt;="&amp;(AK$6+6),'Demandes'!$D$5:$D$154,"&gt;="&amp;AK$6)&gt;0,"C",""))</f>
        <v/>
      </c>
      <c r="AL12" t="str">
        <f>IF($A12="","",IF(COUNTIFS('Demandes'!$A$5:$A$154,$A12,'Demandes'!$C$5:$C$154,"&lt;="&amp;(AL$6+6),'Demandes'!$D$5:$D$154,"&gt;="&amp;AL$6)&gt;0,"C",""))</f>
        <v/>
      </c>
      <c r="AM12" t="str">
        <f>IF($A12="","",IF(COUNTIFS('Demandes'!$A$5:$A$154,$A12,'Demandes'!$C$5:$C$154,"&lt;="&amp;(AM$6+6),'Demandes'!$D$5:$D$154,"&gt;="&amp;AM$6)&gt;0,"C",""))</f>
        <v/>
      </c>
      <c r="AN12" t="str">
        <f>IF($A12="","",IF(COUNTIFS('Demandes'!$A$5:$A$154,$A12,'Demandes'!$C$5:$C$154,"&lt;="&amp;(AN$6+6),'Demandes'!$D$5:$D$154,"&gt;="&amp;AN$6)&gt;0,"C",""))</f>
        <v/>
      </c>
      <c r="AO12" t="str">
        <f>IF($A12="","",IF(COUNTIFS('Demandes'!$A$5:$A$154,$A12,'Demandes'!$C$5:$C$154,"&lt;="&amp;(AO$6+6),'Demandes'!$D$5:$D$154,"&gt;="&amp;AO$6)&gt;0,"C",""))</f>
        <v/>
      </c>
      <c r="AP12" t="str">
        <f>IF($A12="","",IF(COUNTIFS('Demandes'!$A$5:$A$154,$A12,'Demandes'!$C$5:$C$154,"&lt;="&amp;(AP$6+6),'Demandes'!$D$5:$D$154,"&gt;="&amp;AP$6)&gt;0,"C",""))</f>
        <v/>
      </c>
      <c r="AQ12" t="str">
        <f>IF($A12="","",IF(COUNTIFS('Demandes'!$A$5:$A$154,$A12,'Demandes'!$C$5:$C$154,"&lt;="&amp;(AQ$6+6),'Demandes'!$D$5:$D$154,"&gt;="&amp;AQ$6)&gt;0,"C",""))</f>
        <v/>
      </c>
      <c r="AR12" t="str">
        <f>IF($A12="","",IF(COUNTIFS('Demandes'!$A$5:$A$154,$A12,'Demandes'!$C$5:$C$154,"&lt;="&amp;(AR$6+6),'Demandes'!$D$5:$D$154,"&gt;="&amp;AR$6)&gt;0,"C",""))</f>
        <v/>
      </c>
      <c r="AS12" t="str">
        <f>IF($A12="","",IF(COUNTIFS('Demandes'!$A$5:$A$154,$A12,'Demandes'!$C$5:$C$154,"&lt;="&amp;(AS$6+6),'Demandes'!$D$5:$D$154,"&gt;="&amp;AS$6)&gt;0,"C",""))</f>
        <v/>
      </c>
      <c r="AT12" t="str">
        <f>IF($A12="","",IF(COUNTIFS('Demandes'!$A$5:$A$154,$A12,'Demandes'!$C$5:$C$154,"&lt;="&amp;(AT$6+6),'Demandes'!$D$5:$D$154,"&gt;="&amp;AT$6)&gt;0,"C",""))</f>
        <v/>
      </c>
      <c r="AU12" t="str">
        <f>IF($A12="","",IF(COUNTIFS('Demandes'!$A$5:$A$154,$A12,'Demandes'!$C$5:$C$154,"&lt;="&amp;(AU$6+6),'Demandes'!$D$5:$D$154,"&gt;="&amp;AU$6)&gt;0,"C",""))</f>
        <v/>
      </c>
      <c r="AV12" t="str">
        <f>IF($A12="","",IF(COUNTIFS('Demandes'!$A$5:$A$154,$A12,'Demandes'!$C$5:$C$154,"&lt;="&amp;(AV$6+6),'Demandes'!$D$5:$D$154,"&gt;="&amp;AV$6)&gt;0,"C",""))</f>
        <v/>
      </c>
      <c r="AW12" t="str">
        <f>IF($A12="","",IF(COUNTIFS('Demandes'!$A$5:$A$154,$A12,'Demandes'!$C$5:$C$154,"&lt;="&amp;(AW$6+6),'Demandes'!$D$5:$D$154,"&gt;="&amp;AW$6)&gt;0,"C",""))</f>
        <v/>
      </c>
      <c r="AX12" t="str">
        <f>IF($A12="","",IF(COUNTIFS('Demandes'!$A$5:$A$154,$A12,'Demandes'!$C$5:$C$154,"&lt;="&amp;(AX$6+6),'Demandes'!$D$5:$D$154,"&gt;="&amp;AX$6)&gt;0,"C",""))</f>
        <v/>
      </c>
      <c r="AY12" t="str">
        <f>IF($A12="","",IF(COUNTIFS('Demandes'!$A$5:$A$154,$A12,'Demandes'!$C$5:$C$154,"&lt;="&amp;(AY$6+6),'Demandes'!$D$5:$D$154,"&gt;="&amp;AY$6)&gt;0,"C",""))</f>
        <v/>
      </c>
      <c r="AZ12" t="str">
        <f>IF($A12="","",IF(COUNTIFS('Demandes'!$A$5:$A$154,$A12,'Demandes'!$C$5:$C$154,"&lt;="&amp;(AZ$6+6),'Demandes'!$D$5:$D$154,"&gt;="&amp;AZ$6)&gt;0,"C",""))</f>
        <v/>
      </c>
      <c r="BA12" t="str">
        <f>IF($A12="","",IF(COUNTIFS('Demandes'!$A$5:$A$154,$A12,'Demandes'!$C$5:$C$154,"&lt;="&amp;(BA$6+6),'Demandes'!$D$5:$D$154,"&gt;="&amp;BA$6)&gt;0,"C",""))</f>
        <v/>
      </c>
      <c r="BB12" t="str">
        <f>IF($A12="","",IF(COUNTIFS('Demandes'!$A$5:$A$154,$A12,'Demandes'!$C$5:$C$154,"&lt;="&amp;(BB$6+6),'Demandes'!$D$5:$D$154,"&gt;="&amp;BB$6)&gt;0,"C",""))</f>
        <v/>
      </c>
      <c r="BC12" t="str">
        <f>IF($A12="","",IF(COUNTIFS('Demandes'!$A$5:$A$154,$A12,'Demandes'!$C$5:$C$154,"&lt;="&amp;(BC$6+6),'Demandes'!$D$5:$D$154,"&gt;="&amp;BC$6)&gt;0,"C",""))</f>
        <v/>
      </c>
      <c r="BD12" t="str">
        <f>IF($A12="","",IF(COUNTIFS('Demandes'!$A$5:$A$154,$A12,'Demandes'!$C$5:$C$154,"&lt;="&amp;(BD$6+6),'Demandes'!$D$5:$D$154,"&gt;="&amp;BD$6)&gt;0,"C",""))</f>
        <v/>
      </c>
    </row>
    <row r="13">
      <c r="A13" t="str">
        <v/>
      </c>
      <c r="B13" t="str">
        <v/>
      </c>
      <c r="C13" t="str">
        <f>IF($A13="","",SUMIF('Demandes'!$A$5:$A$154,$A13,'Demandes'!$E$5:$E$154))</f>
        <v/>
      </c>
      <c r="D13" t="str">
        <f>IF(OR($A13="",$B13=""),"",$B13-$C13)</f>
        <v/>
      </c>
      <c r="E13" t="str">
        <f>IF($A13="","",IF(COUNTIFS('Demandes'!$A$5:$A$154,$A13,'Demandes'!$C$5:$C$154,"&lt;="&amp;(E$6+6),'Demandes'!$D$5:$D$154,"&gt;="&amp;E$6)&gt;0,"C",""))</f>
        <v/>
      </c>
      <c r="F13" t="str">
        <f>IF($A13="","",IF(COUNTIFS('Demandes'!$A$5:$A$154,$A13,'Demandes'!$C$5:$C$154,"&lt;="&amp;(F$6+6),'Demandes'!$D$5:$D$154,"&gt;="&amp;F$6)&gt;0,"C",""))</f>
        <v/>
      </c>
      <c r="G13" t="str">
        <f>IF($A13="","",IF(COUNTIFS('Demandes'!$A$5:$A$154,$A13,'Demandes'!$C$5:$C$154,"&lt;="&amp;(G$6+6),'Demandes'!$D$5:$D$154,"&gt;="&amp;G$6)&gt;0,"C",""))</f>
        <v/>
      </c>
      <c r="H13" t="str">
        <f>IF($A13="","",IF(COUNTIFS('Demandes'!$A$5:$A$154,$A13,'Demandes'!$C$5:$C$154,"&lt;="&amp;(H$6+6),'Demandes'!$D$5:$D$154,"&gt;="&amp;H$6)&gt;0,"C",""))</f>
        <v/>
      </c>
      <c r="I13" t="str">
        <f>IF($A13="","",IF(COUNTIFS('Demandes'!$A$5:$A$154,$A13,'Demandes'!$C$5:$C$154,"&lt;="&amp;(I$6+6),'Demandes'!$D$5:$D$154,"&gt;="&amp;I$6)&gt;0,"C",""))</f>
        <v/>
      </c>
      <c r="J13" t="str">
        <f>IF($A13="","",IF(COUNTIFS('Demandes'!$A$5:$A$154,$A13,'Demandes'!$C$5:$C$154,"&lt;="&amp;(J$6+6),'Demandes'!$D$5:$D$154,"&gt;="&amp;J$6)&gt;0,"C",""))</f>
        <v/>
      </c>
      <c r="K13" t="str">
        <f>IF($A13="","",IF(COUNTIFS('Demandes'!$A$5:$A$154,$A13,'Demandes'!$C$5:$C$154,"&lt;="&amp;(K$6+6),'Demandes'!$D$5:$D$154,"&gt;="&amp;K$6)&gt;0,"C",""))</f>
        <v/>
      </c>
      <c r="L13" t="str">
        <f>IF($A13="","",IF(COUNTIFS('Demandes'!$A$5:$A$154,$A13,'Demandes'!$C$5:$C$154,"&lt;="&amp;(L$6+6),'Demandes'!$D$5:$D$154,"&gt;="&amp;L$6)&gt;0,"C",""))</f>
        <v/>
      </c>
      <c r="M13" t="str">
        <f>IF($A13="","",IF(COUNTIFS('Demandes'!$A$5:$A$154,$A13,'Demandes'!$C$5:$C$154,"&lt;="&amp;(M$6+6),'Demandes'!$D$5:$D$154,"&gt;="&amp;M$6)&gt;0,"C",""))</f>
        <v/>
      </c>
      <c r="N13" t="str">
        <f>IF($A13="","",IF(COUNTIFS('Demandes'!$A$5:$A$154,$A13,'Demandes'!$C$5:$C$154,"&lt;="&amp;(N$6+6),'Demandes'!$D$5:$D$154,"&gt;="&amp;N$6)&gt;0,"C",""))</f>
        <v/>
      </c>
      <c r="O13" t="str">
        <f>IF($A13="","",IF(COUNTIFS('Demandes'!$A$5:$A$154,$A13,'Demandes'!$C$5:$C$154,"&lt;="&amp;(O$6+6),'Demandes'!$D$5:$D$154,"&gt;="&amp;O$6)&gt;0,"C",""))</f>
        <v/>
      </c>
      <c r="P13" t="str">
        <f>IF($A13="","",IF(COUNTIFS('Demandes'!$A$5:$A$154,$A13,'Demandes'!$C$5:$C$154,"&lt;="&amp;(P$6+6),'Demandes'!$D$5:$D$154,"&gt;="&amp;P$6)&gt;0,"C",""))</f>
        <v/>
      </c>
      <c r="Q13" t="str">
        <f>IF($A13="","",IF(COUNTIFS('Demandes'!$A$5:$A$154,$A13,'Demandes'!$C$5:$C$154,"&lt;="&amp;(Q$6+6),'Demandes'!$D$5:$D$154,"&gt;="&amp;Q$6)&gt;0,"C",""))</f>
        <v/>
      </c>
      <c r="R13" t="str">
        <f>IF($A13="","",IF(COUNTIFS('Demandes'!$A$5:$A$154,$A13,'Demandes'!$C$5:$C$154,"&lt;="&amp;(R$6+6),'Demandes'!$D$5:$D$154,"&gt;="&amp;R$6)&gt;0,"C",""))</f>
        <v/>
      </c>
      <c r="S13" t="str">
        <f>IF($A13="","",IF(COUNTIFS('Demandes'!$A$5:$A$154,$A13,'Demandes'!$C$5:$C$154,"&lt;="&amp;(S$6+6),'Demandes'!$D$5:$D$154,"&gt;="&amp;S$6)&gt;0,"C",""))</f>
        <v/>
      </c>
      <c r="T13" t="str">
        <f>IF($A13="","",IF(COUNTIFS('Demandes'!$A$5:$A$154,$A13,'Demandes'!$C$5:$C$154,"&lt;="&amp;(T$6+6),'Demandes'!$D$5:$D$154,"&gt;="&amp;T$6)&gt;0,"C",""))</f>
        <v/>
      </c>
      <c r="U13" t="str">
        <f>IF($A13="","",IF(COUNTIFS('Demandes'!$A$5:$A$154,$A13,'Demandes'!$C$5:$C$154,"&lt;="&amp;(U$6+6),'Demandes'!$D$5:$D$154,"&gt;="&amp;U$6)&gt;0,"C",""))</f>
        <v/>
      </c>
      <c r="V13" t="str">
        <f>IF($A13="","",IF(COUNTIFS('Demandes'!$A$5:$A$154,$A13,'Demandes'!$C$5:$C$154,"&lt;="&amp;(V$6+6),'Demandes'!$D$5:$D$154,"&gt;="&amp;V$6)&gt;0,"C",""))</f>
        <v/>
      </c>
      <c r="W13" t="str">
        <f>IF($A13="","",IF(COUNTIFS('Demandes'!$A$5:$A$154,$A13,'Demandes'!$C$5:$C$154,"&lt;="&amp;(W$6+6),'Demandes'!$D$5:$D$154,"&gt;="&amp;W$6)&gt;0,"C",""))</f>
        <v/>
      </c>
      <c r="X13" t="str">
        <f>IF($A13="","",IF(COUNTIFS('Demandes'!$A$5:$A$154,$A13,'Demandes'!$C$5:$C$154,"&lt;="&amp;(X$6+6),'Demandes'!$D$5:$D$154,"&gt;="&amp;X$6)&gt;0,"C",""))</f>
        <v/>
      </c>
      <c r="Y13" t="str">
        <f>IF($A13="","",IF(COUNTIFS('Demandes'!$A$5:$A$154,$A13,'Demandes'!$C$5:$C$154,"&lt;="&amp;(Y$6+6),'Demandes'!$D$5:$D$154,"&gt;="&amp;Y$6)&gt;0,"C",""))</f>
        <v/>
      </c>
      <c r="Z13" t="str">
        <f>IF($A13="","",IF(COUNTIFS('Demandes'!$A$5:$A$154,$A13,'Demandes'!$C$5:$C$154,"&lt;="&amp;(Z$6+6),'Demandes'!$D$5:$D$154,"&gt;="&amp;Z$6)&gt;0,"C",""))</f>
        <v/>
      </c>
      <c r="AA13" t="str">
        <f>IF($A13="","",IF(COUNTIFS('Demandes'!$A$5:$A$154,$A13,'Demandes'!$C$5:$C$154,"&lt;="&amp;(AA$6+6),'Demandes'!$D$5:$D$154,"&gt;="&amp;AA$6)&gt;0,"C",""))</f>
        <v/>
      </c>
      <c r="AB13" t="str">
        <f>IF($A13="","",IF(COUNTIFS('Demandes'!$A$5:$A$154,$A13,'Demandes'!$C$5:$C$154,"&lt;="&amp;(AB$6+6),'Demandes'!$D$5:$D$154,"&gt;="&amp;AB$6)&gt;0,"C",""))</f>
        <v/>
      </c>
      <c r="AC13" t="str">
        <f>IF($A13="","",IF(COUNTIFS('Demandes'!$A$5:$A$154,$A13,'Demandes'!$C$5:$C$154,"&lt;="&amp;(AC$6+6),'Demandes'!$D$5:$D$154,"&gt;="&amp;AC$6)&gt;0,"C",""))</f>
        <v/>
      </c>
      <c r="AD13" t="str">
        <f>IF($A13="","",IF(COUNTIFS('Demandes'!$A$5:$A$154,$A13,'Demandes'!$C$5:$C$154,"&lt;="&amp;(AD$6+6),'Demandes'!$D$5:$D$154,"&gt;="&amp;AD$6)&gt;0,"C",""))</f>
        <v/>
      </c>
      <c r="AE13" t="str">
        <f>IF($A13="","",IF(COUNTIFS('Demandes'!$A$5:$A$154,$A13,'Demandes'!$C$5:$C$154,"&lt;="&amp;(AE$6+6),'Demandes'!$D$5:$D$154,"&gt;="&amp;AE$6)&gt;0,"C",""))</f>
        <v/>
      </c>
      <c r="AF13" t="str">
        <f>IF($A13="","",IF(COUNTIFS('Demandes'!$A$5:$A$154,$A13,'Demandes'!$C$5:$C$154,"&lt;="&amp;(AF$6+6),'Demandes'!$D$5:$D$154,"&gt;="&amp;AF$6)&gt;0,"C",""))</f>
        <v/>
      </c>
      <c r="AG13" t="str">
        <f>IF($A13="","",IF(COUNTIFS('Demandes'!$A$5:$A$154,$A13,'Demandes'!$C$5:$C$154,"&lt;="&amp;(AG$6+6),'Demandes'!$D$5:$D$154,"&gt;="&amp;AG$6)&gt;0,"C",""))</f>
        <v/>
      </c>
      <c r="AH13" t="str">
        <f>IF($A13="","",IF(COUNTIFS('Demandes'!$A$5:$A$154,$A13,'Demandes'!$C$5:$C$154,"&lt;="&amp;(AH$6+6),'Demandes'!$D$5:$D$154,"&gt;="&amp;AH$6)&gt;0,"C",""))</f>
        <v/>
      </c>
      <c r="AI13" t="str">
        <f>IF($A13="","",IF(COUNTIFS('Demandes'!$A$5:$A$154,$A13,'Demandes'!$C$5:$C$154,"&lt;="&amp;(AI$6+6),'Demandes'!$D$5:$D$154,"&gt;="&amp;AI$6)&gt;0,"C",""))</f>
        <v/>
      </c>
      <c r="AJ13" t="str">
        <f>IF($A13="","",IF(COUNTIFS('Demandes'!$A$5:$A$154,$A13,'Demandes'!$C$5:$C$154,"&lt;="&amp;(AJ$6+6),'Demandes'!$D$5:$D$154,"&gt;="&amp;AJ$6)&gt;0,"C",""))</f>
        <v/>
      </c>
      <c r="AK13" t="str">
        <f>IF($A13="","",IF(COUNTIFS('Demandes'!$A$5:$A$154,$A13,'Demandes'!$C$5:$C$154,"&lt;="&amp;(AK$6+6),'Demandes'!$D$5:$D$154,"&gt;="&amp;AK$6)&gt;0,"C",""))</f>
        <v/>
      </c>
      <c r="AL13" t="str">
        <f>IF($A13="","",IF(COUNTIFS('Demandes'!$A$5:$A$154,$A13,'Demandes'!$C$5:$C$154,"&lt;="&amp;(AL$6+6),'Demandes'!$D$5:$D$154,"&gt;="&amp;AL$6)&gt;0,"C",""))</f>
        <v/>
      </c>
      <c r="AM13" t="str">
        <f>IF($A13="","",IF(COUNTIFS('Demandes'!$A$5:$A$154,$A13,'Demandes'!$C$5:$C$154,"&lt;="&amp;(AM$6+6),'Demandes'!$D$5:$D$154,"&gt;="&amp;AM$6)&gt;0,"C",""))</f>
        <v/>
      </c>
      <c r="AN13" t="str">
        <f>IF($A13="","",IF(COUNTIFS('Demandes'!$A$5:$A$154,$A13,'Demandes'!$C$5:$C$154,"&lt;="&amp;(AN$6+6),'Demandes'!$D$5:$D$154,"&gt;="&amp;AN$6)&gt;0,"C",""))</f>
        <v/>
      </c>
      <c r="AO13" t="str">
        <f>IF($A13="","",IF(COUNTIFS('Demandes'!$A$5:$A$154,$A13,'Demandes'!$C$5:$C$154,"&lt;="&amp;(AO$6+6),'Demandes'!$D$5:$D$154,"&gt;="&amp;AO$6)&gt;0,"C",""))</f>
        <v/>
      </c>
      <c r="AP13" t="str">
        <f>IF($A13="","",IF(COUNTIFS('Demandes'!$A$5:$A$154,$A13,'Demandes'!$C$5:$C$154,"&lt;="&amp;(AP$6+6),'Demandes'!$D$5:$D$154,"&gt;="&amp;AP$6)&gt;0,"C",""))</f>
        <v/>
      </c>
      <c r="AQ13" t="str">
        <f>IF($A13="","",IF(COUNTIFS('Demandes'!$A$5:$A$154,$A13,'Demandes'!$C$5:$C$154,"&lt;="&amp;(AQ$6+6),'Demandes'!$D$5:$D$154,"&gt;="&amp;AQ$6)&gt;0,"C",""))</f>
        <v/>
      </c>
      <c r="AR13" t="str">
        <f>IF($A13="","",IF(COUNTIFS('Demandes'!$A$5:$A$154,$A13,'Demandes'!$C$5:$C$154,"&lt;="&amp;(AR$6+6),'Demandes'!$D$5:$D$154,"&gt;="&amp;AR$6)&gt;0,"C",""))</f>
        <v/>
      </c>
      <c r="AS13" t="str">
        <f>IF($A13="","",IF(COUNTIFS('Demandes'!$A$5:$A$154,$A13,'Demandes'!$C$5:$C$154,"&lt;="&amp;(AS$6+6),'Demandes'!$D$5:$D$154,"&gt;="&amp;AS$6)&gt;0,"C",""))</f>
        <v/>
      </c>
      <c r="AT13" t="str">
        <f>IF($A13="","",IF(COUNTIFS('Demandes'!$A$5:$A$154,$A13,'Demandes'!$C$5:$C$154,"&lt;="&amp;(AT$6+6),'Demandes'!$D$5:$D$154,"&gt;="&amp;AT$6)&gt;0,"C",""))</f>
        <v/>
      </c>
      <c r="AU13" t="str">
        <f>IF($A13="","",IF(COUNTIFS('Demandes'!$A$5:$A$154,$A13,'Demandes'!$C$5:$C$154,"&lt;="&amp;(AU$6+6),'Demandes'!$D$5:$D$154,"&gt;="&amp;AU$6)&gt;0,"C",""))</f>
        <v/>
      </c>
      <c r="AV13" t="str">
        <f>IF($A13="","",IF(COUNTIFS('Demandes'!$A$5:$A$154,$A13,'Demandes'!$C$5:$C$154,"&lt;="&amp;(AV$6+6),'Demandes'!$D$5:$D$154,"&gt;="&amp;AV$6)&gt;0,"C",""))</f>
        <v/>
      </c>
      <c r="AW13" t="str">
        <f>IF($A13="","",IF(COUNTIFS('Demandes'!$A$5:$A$154,$A13,'Demandes'!$C$5:$C$154,"&lt;="&amp;(AW$6+6),'Demandes'!$D$5:$D$154,"&gt;="&amp;AW$6)&gt;0,"C",""))</f>
        <v/>
      </c>
      <c r="AX13" t="str">
        <f>IF($A13="","",IF(COUNTIFS('Demandes'!$A$5:$A$154,$A13,'Demandes'!$C$5:$C$154,"&lt;="&amp;(AX$6+6),'Demandes'!$D$5:$D$154,"&gt;="&amp;AX$6)&gt;0,"C",""))</f>
        <v/>
      </c>
      <c r="AY13" t="str">
        <f>IF($A13="","",IF(COUNTIFS('Demandes'!$A$5:$A$154,$A13,'Demandes'!$C$5:$C$154,"&lt;="&amp;(AY$6+6),'Demandes'!$D$5:$D$154,"&gt;="&amp;AY$6)&gt;0,"C",""))</f>
        <v/>
      </c>
      <c r="AZ13" t="str">
        <f>IF($A13="","",IF(COUNTIFS('Demandes'!$A$5:$A$154,$A13,'Demandes'!$C$5:$C$154,"&lt;="&amp;(AZ$6+6),'Demandes'!$D$5:$D$154,"&gt;="&amp;AZ$6)&gt;0,"C",""))</f>
        <v/>
      </c>
      <c r="BA13" t="str">
        <f>IF($A13="","",IF(COUNTIFS('Demandes'!$A$5:$A$154,$A13,'Demandes'!$C$5:$C$154,"&lt;="&amp;(BA$6+6),'Demandes'!$D$5:$D$154,"&gt;="&amp;BA$6)&gt;0,"C",""))</f>
        <v/>
      </c>
      <c r="BB13" t="str">
        <f>IF($A13="","",IF(COUNTIFS('Demandes'!$A$5:$A$154,$A13,'Demandes'!$C$5:$C$154,"&lt;="&amp;(BB$6+6),'Demandes'!$D$5:$D$154,"&gt;="&amp;BB$6)&gt;0,"C",""))</f>
        <v/>
      </c>
      <c r="BC13" t="str">
        <f>IF($A13="","",IF(COUNTIFS('Demandes'!$A$5:$A$154,$A13,'Demandes'!$C$5:$C$154,"&lt;="&amp;(BC$6+6),'Demandes'!$D$5:$D$154,"&gt;="&amp;BC$6)&gt;0,"C",""))</f>
        <v/>
      </c>
      <c r="BD13" t="str">
        <f>IF($A13="","",IF(COUNTIFS('Demandes'!$A$5:$A$154,$A13,'Demandes'!$C$5:$C$154,"&lt;="&amp;(BD$6+6),'Demandes'!$D$5:$D$154,"&gt;="&amp;BD$6)&gt;0,"C",""))</f>
        <v/>
      </c>
    </row>
    <row r="14">
      <c r="A14" t="str">
        <v/>
      </c>
      <c r="B14" t="str">
        <v/>
      </c>
      <c r="C14" t="str">
        <f>IF($A14="","",SUMIF('Demandes'!$A$5:$A$154,$A14,'Demandes'!$E$5:$E$154))</f>
        <v/>
      </c>
      <c r="D14" t="str">
        <f>IF(OR($A14="",$B14=""),"",$B14-$C14)</f>
        <v/>
      </c>
      <c r="E14" t="str">
        <f>IF($A14="","",IF(COUNTIFS('Demandes'!$A$5:$A$154,$A14,'Demandes'!$C$5:$C$154,"&lt;="&amp;(E$6+6),'Demandes'!$D$5:$D$154,"&gt;="&amp;E$6)&gt;0,"C",""))</f>
        <v/>
      </c>
      <c r="F14" t="str">
        <f>IF($A14="","",IF(COUNTIFS('Demandes'!$A$5:$A$154,$A14,'Demandes'!$C$5:$C$154,"&lt;="&amp;(F$6+6),'Demandes'!$D$5:$D$154,"&gt;="&amp;F$6)&gt;0,"C",""))</f>
        <v/>
      </c>
      <c r="G14" t="str">
        <f>IF($A14="","",IF(COUNTIFS('Demandes'!$A$5:$A$154,$A14,'Demandes'!$C$5:$C$154,"&lt;="&amp;(G$6+6),'Demandes'!$D$5:$D$154,"&gt;="&amp;G$6)&gt;0,"C",""))</f>
        <v/>
      </c>
      <c r="H14" t="str">
        <f>IF($A14="","",IF(COUNTIFS('Demandes'!$A$5:$A$154,$A14,'Demandes'!$C$5:$C$154,"&lt;="&amp;(H$6+6),'Demandes'!$D$5:$D$154,"&gt;="&amp;H$6)&gt;0,"C",""))</f>
        <v/>
      </c>
      <c r="I14" t="str">
        <f>IF($A14="","",IF(COUNTIFS('Demandes'!$A$5:$A$154,$A14,'Demandes'!$C$5:$C$154,"&lt;="&amp;(I$6+6),'Demandes'!$D$5:$D$154,"&gt;="&amp;I$6)&gt;0,"C",""))</f>
        <v/>
      </c>
      <c r="J14" t="str">
        <f>IF($A14="","",IF(COUNTIFS('Demandes'!$A$5:$A$154,$A14,'Demandes'!$C$5:$C$154,"&lt;="&amp;(J$6+6),'Demandes'!$D$5:$D$154,"&gt;="&amp;J$6)&gt;0,"C",""))</f>
        <v/>
      </c>
      <c r="K14" t="str">
        <f>IF($A14="","",IF(COUNTIFS('Demandes'!$A$5:$A$154,$A14,'Demandes'!$C$5:$C$154,"&lt;="&amp;(K$6+6),'Demandes'!$D$5:$D$154,"&gt;="&amp;K$6)&gt;0,"C",""))</f>
        <v/>
      </c>
      <c r="L14" t="str">
        <f>IF($A14="","",IF(COUNTIFS('Demandes'!$A$5:$A$154,$A14,'Demandes'!$C$5:$C$154,"&lt;="&amp;(L$6+6),'Demandes'!$D$5:$D$154,"&gt;="&amp;L$6)&gt;0,"C",""))</f>
        <v/>
      </c>
      <c r="M14" t="str">
        <f>IF($A14="","",IF(COUNTIFS('Demandes'!$A$5:$A$154,$A14,'Demandes'!$C$5:$C$154,"&lt;="&amp;(M$6+6),'Demandes'!$D$5:$D$154,"&gt;="&amp;M$6)&gt;0,"C",""))</f>
        <v/>
      </c>
      <c r="N14" t="str">
        <f>IF($A14="","",IF(COUNTIFS('Demandes'!$A$5:$A$154,$A14,'Demandes'!$C$5:$C$154,"&lt;="&amp;(N$6+6),'Demandes'!$D$5:$D$154,"&gt;="&amp;N$6)&gt;0,"C",""))</f>
        <v/>
      </c>
      <c r="O14" t="str">
        <f>IF($A14="","",IF(COUNTIFS('Demandes'!$A$5:$A$154,$A14,'Demandes'!$C$5:$C$154,"&lt;="&amp;(O$6+6),'Demandes'!$D$5:$D$154,"&gt;="&amp;O$6)&gt;0,"C",""))</f>
        <v/>
      </c>
      <c r="P14" t="str">
        <f>IF($A14="","",IF(COUNTIFS('Demandes'!$A$5:$A$154,$A14,'Demandes'!$C$5:$C$154,"&lt;="&amp;(P$6+6),'Demandes'!$D$5:$D$154,"&gt;="&amp;P$6)&gt;0,"C",""))</f>
        <v/>
      </c>
      <c r="Q14" t="str">
        <f>IF($A14="","",IF(COUNTIFS('Demandes'!$A$5:$A$154,$A14,'Demandes'!$C$5:$C$154,"&lt;="&amp;(Q$6+6),'Demandes'!$D$5:$D$154,"&gt;="&amp;Q$6)&gt;0,"C",""))</f>
        <v/>
      </c>
      <c r="R14" t="str">
        <f>IF($A14="","",IF(COUNTIFS('Demandes'!$A$5:$A$154,$A14,'Demandes'!$C$5:$C$154,"&lt;="&amp;(R$6+6),'Demandes'!$D$5:$D$154,"&gt;="&amp;R$6)&gt;0,"C",""))</f>
        <v/>
      </c>
      <c r="S14" t="str">
        <f>IF($A14="","",IF(COUNTIFS('Demandes'!$A$5:$A$154,$A14,'Demandes'!$C$5:$C$154,"&lt;="&amp;(S$6+6),'Demandes'!$D$5:$D$154,"&gt;="&amp;S$6)&gt;0,"C",""))</f>
        <v/>
      </c>
      <c r="T14" t="str">
        <f>IF($A14="","",IF(COUNTIFS('Demandes'!$A$5:$A$154,$A14,'Demandes'!$C$5:$C$154,"&lt;="&amp;(T$6+6),'Demandes'!$D$5:$D$154,"&gt;="&amp;T$6)&gt;0,"C",""))</f>
        <v/>
      </c>
      <c r="U14" t="str">
        <f>IF($A14="","",IF(COUNTIFS('Demandes'!$A$5:$A$154,$A14,'Demandes'!$C$5:$C$154,"&lt;="&amp;(U$6+6),'Demandes'!$D$5:$D$154,"&gt;="&amp;U$6)&gt;0,"C",""))</f>
        <v/>
      </c>
      <c r="V14" t="str">
        <f>IF($A14="","",IF(COUNTIFS('Demandes'!$A$5:$A$154,$A14,'Demandes'!$C$5:$C$154,"&lt;="&amp;(V$6+6),'Demandes'!$D$5:$D$154,"&gt;="&amp;V$6)&gt;0,"C",""))</f>
        <v/>
      </c>
      <c r="W14" t="str">
        <f>IF($A14="","",IF(COUNTIFS('Demandes'!$A$5:$A$154,$A14,'Demandes'!$C$5:$C$154,"&lt;="&amp;(W$6+6),'Demandes'!$D$5:$D$154,"&gt;="&amp;W$6)&gt;0,"C",""))</f>
        <v/>
      </c>
      <c r="X14" t="str">
        <f>IF($A14="","",IF(COUNTIFS('Demandes'!$A$5:$A$154,$A14,'Demandes'!$C$5:$C$154,"&lt;="&amp;(X$6+6),'Demandes'!$D$5:$D$154,"&gt;="&amp;X$6)&gt;0,"C",""))</f>
        <v/>
      </c>
      <c r="Y14" t="str">
        <f>IF($A14="","",IF(COUNTIFS('Demandes'!$A$5:$A$154,$A14,'Demandes'!$C$5:$C$154,"&lt;="&amp;(Y$6+6),'Demandes'!$D$5:$D$154,"&gt;="&amp;Y$6)&gt;0,"C",""))</f>
        <v/>
      </c>
      <c r="Z14" t="str">
        <f>IF($A14="","",IF(COUNTIFS('Demandes'!$A$5:$A$154,$A14,'Demandes'!$C$5:$C$154,"&lt;="&amp;(Z$6+6),'Demandes'!$D$5:$D$154,"&gt;="&amp;Z$6)&gt;0,"C",""))</f>
        <v/>
      </c>
      <c r="AA14" t="str">
        <f>IF($A14="","",IF(COUNTIFS('Demandes'!$A$5:$A$154,$A14,'Demandes'!$C$5:$C$154,"&lt;="&amp;(AA$6+6),'Demandes'!$D$5:$D$154,"&gt;="&amp;AA$6)&gt;0,"C",""))</f>
        <v/>
      </c>
      <c r="AB14" t="str">
        <f>IF($A14="","",IF(COUNTIFS('Demandes'!$A$5:$A$154,$A14,'Demandes'!$C$5:$C$154,"&lt;="&amp;(AB$6+6),'Demandes'!$D$5:$D$154,"&gt;="&amp;AB$6)&gt;0,"C",""))</f>
        <v/>
      </c>
      <c r="AC14" t="str">
        <f>IF($A14="","",IF(COUNTIFS('Demandes'!$A$5:$A$154,$A14,'Demandes'!$C$5:$C$154,"&lt;="&amp;(AC$6+6),'Demandes'!$D$5:$D$154,"&gt;="&amp;AC$6)&gt;0,"C",""))</f>
        <v/>
      </c>
      <c r="AD14" t="str">
        <f>IF($A14="","",IF(COUNTIFS('Demandes'!$A$5:$A$154,$A14,'Demandes'!$C$5:$C$154,"&lt;="&amp;(AD$6+6),'Demandes'!$D$5:$D$154,"&gt;="&amp;AD$6)&gt;0,"C",""))</f>
        <v/>
      </c>
      <c r="AE14" t="str">
        <f>IF($A14="","",IF(COUNTIFS('Demandes'!$A$5:$A$154,$A14,'Demandes'!$C$5:$C$154,"&lt;="&amp;(AE$6+6),'Demandes'!$D$5:$D$154,"&gt;="&amp;AE$6)&gt;0,"C",""))</f>
        <v/>
      </c>
      <c r="AF14" t="str">
        <f>IF($A14="","",IF(COUNTIFS('Demandes'!$A$5:$A$154,$A14,'Demandes'!$C$5:$C$154,"&lt;="&amp;(AF$6+6),'Demandes'!$D$5:$D$154,"&gt;="&amp;AF$6)&gt;0,"C",""))</f>
        <v/>
      </c>
      <c r="AG14" t="str">
        <f>IF($A14="","",IF(COUNTIFS('Demandes'!$A$5:$A$154,$A14,'Demandes'!$C$5:$C$154,"&lt;="&amp;(AG$6+6),'Demandes'!$D$5:$D$154,"&gt;="&amp;AG$6)&gt;0,"C",""))</f>
        <v/>
      </c>
      <c r="AH14" t="str">
        <f>IF($A14="","",IF(COUNTIFS('Demandes'!$A$5:$A$154,$A14,'Demandes'!$C$5:$C$154,"&lt;="&amp;(AH$6+6),'Demandes'!$D$5:$D$154,"&gt;="&amp;AH$6)&gt;0,"C",""))</f>
        <v/>
      </c>
      <c r="AI14" t="str">
        <f>IF($A14="","",IF(COUNTIFS('Demandes'!$A$5:$A$154,$A14,'Demandes'!$C$5:$C$154,"&lt;="&amp;(AI$6+6),'Demandes'!$D$5:$D$154,"&gt;="&amp;AI$6)&gt;0,"C",""))</f>
        <v/>
      </c>
      <c r="AJ14" t="str">
        <f>IF($A14="","",IF(COUNTIFS('Demandes'!$A$5:$A$154,$A14,'Demandes'!$C$5:$C$154,"&lt;="&amp;(AJ$6+6),'Demandes'!$D$5:$D$154,"&gt;="&amp;AJ$6)&gt;0,"C",""))</f>
        <v/>
      </c>
      <c r="AK14" t="str">
        <f>IF($A14="","",IF(COUNTIFS('Demandes'!$A$5:$A$154,$A14,'Demandes'!$C$5:$C$154,"&lt;="&amp;(AK$6+6),'Demandes'!$D$5:$D$154,"&gt;="&amp;AK$6)&gt;0,"C",""))</f>
        <v/>
      </c>
      <c r="AL14" t="str">
        <f>IF($A14="","",IF(COUNTIFS('Demandes'!$A$5:$A$154,$A14,'Demandes'!$C$5:$C$154,"&lt;="&amp;(AL$6+6),'Demandes'!$D$5:$D$154,"&gt;="&amp;AL$6)&gt;0,"C",""))</f>
        <v/>
      </c>
      <c r="AM14" t="str">
        <f>IF($A14="","",IF(COUNTIFS('Demandes'!$A$5:$A$154,$A14,'Demandes'!$C$5:$C$154,"&lt;="&amp;(AM$6+6),'Demandes'!$D$5:$D$154,"&gt;="&amp;AM$6)&gt;0,"C",""))</f>
        <v/>
      </c>
      <c r="AN14" t="str">
        <f>IF($A14="","",IF(COUNTIFS('Demandes'!$A$5:$A$154,$A14,'Demandes'!$C$5:$C$154,"&lt;="&amp;(AN$6+6),'Demandes'!$D$5:$D$154,"&gt;="&amp;AN$6)&gt;0,"C",""))</f>
        <v/>
      </c>
      <c r="AO14" t="str">
        <f>IF($A14="","",IF(COUNTIFS('Demandes'!$A$5:$A$154,$A14,'Demandes'!$C$5:$C$154,"&lt;="&amp;(AO$6+6),'Demandes'!$D$5:$D$154,"&gt;="&amp;AO$6)&gt;0,"C",""))</f>
        <v/>
      </c>
      <c r="AP14" t="str">
        <f>IF($A14="","",IF(COUNTIFS('Demandes'!$A$5:$A$154,$A14,'Demandes'!$C$5:$C$154,"&lt;="&amp;(AP$6+6),'Demandes'!$D$5:$D$154,"&gt;="&amp;AP$6)&gt;0,"C",""))</f>
        <v/>
      </c>
      <c r="AQ14" t="str">
        <f>IF($A14="","",IF(COUNTIFS('Demandes'!$A$5:$A$154,$A14,'Demandes'!$C$5:$C$154,"&lt;="&amp;(AQ$6+6),'Demandes'!$D$5:$D$154,"&gt;="&amp;AQ$6)&gt;0,"C",""))</f>
        <v/>
      </c>
      <c r="AR14" t="str">
        <f>IF($A14="","",IF(COUNTIFS('Demandes'!$A$5:$A$154,$A14,'Demandes'!$C$5:$C$154,"&lt;="&amp;(AR$6+6),'Demandes'!$D$5:$D$154,"&gt;="&amp;AR$6)&gt;0,"C",""))</f>
        <v/>
      </c>
      <c r="AS14" t="str">
        <f>IF($A14="","",IF(COUNTIFS('Demandes'!$A$5:$A$154,$A14,'Demandes'!$C$5:$C$154,"&lt;="&amp;(AS$6+6),'Demandes'!$D$5:$D$154,"&gt;="&amp;AS$6)&gt;0,"C",""))</f>
        <v/>
      </c>
      <c r="AT14" t="str">
        <f>IF($A14="","",IF(COUNTIFS('Demandes'!$A$5:$A$154,$A14,'Demandes'!$C$5:$C$154,"&lt;="&amp;(AT$6+6),'Demandes'!$D$5:$D$154,"&gt;="&amp;AT$6)&gt;0,"C",""))</f>
        <v/>
      </c>
      <c r="AU14" t="str">
        <f>IF($A14="","",IF(COUNTIFS('Demandes'!$A$5:$A$154,$A14,'Demandes'!$C$5:$C$154,"&lt;="&amp;(AU$6+6),'Demandes'!$D$5:$D$154,"&gt;="&amp;AU$6)&gt;0,"C",""))</f>
        <v/>
      </c>
      <c r="AV14" t="str">
        <f>IF($A14="","",IF(COUNTIFS('Demandes'!$A$5:$A$154,$A14,'Demandes'!$C$5:$C$154,"&lt;="&amp;(AV$6+6),'Demandes'!$D$5:$D$154,"&gt;="&amp;AV$6)&gt;0,"C",""))</f>
        <v/>
      </c>
      <c r="AW14" t="str">
        <f>IF($A14="","",IF(COUNTIFS('Demandes'!$A$5:$A$154,$A14,'Demandes'!$C$5:$C$154,"&lt;="&amp;(AW$6+6),'Demandes'!$D$5:$D$154,"&gt;="&amp;AW$6)&gt;0,"C",""))</f>
        <v/>
      </c>
      <c r="AX14" t="str">
        <f>IF($A14="","",IF(COUNTIFS('Demandes'!$A$5:$A$154,$A14,'Demandes'!$C$5:$C$154,"&lt;="&amp;(AX$6+6),'Demandes'!$D$5:$D$154,"&gt;="&amp;AX$6)&gt;0,"C",""))</f>
        <v/>
      </c>
      <c r="AY14" t="str">
        <f>IF($A14="","",IF(COUNTIFS('Demandes'!$A$5:$A$154,$A14,'Demandes'!$C$5:$C$154,"&lt;="&amp;(AY$6+6),'Demandes'!$D$5:$D$154,"&gt;="&amp;AY$6)&gt;0,"C",""))</f>
        <v/>
      </c>
      <c r="AZ14" t="str">
        <f>IF($A14="","",IF(COUNTIFS('Demandes'!$A$5:$A$154,$A14,'Demandes'!$C$5:$C$154,"&lt;="&amp;(AZ$6+6),'Demandes'!$D$5:$D$154,"&gt;="&amp;AZ$6)&gt;0,"C",""))</f>
        <v/>
      </c>
      <c r="BA14" t="str">
        <f>IF($A14="","",IF(COUNTIFS('Demandes'!$A$5:$A$154,$A14,'Demandes'!$C$5:$C$154,"&lt;="&amp;(BA$6+6),'Demandes'!$D$5:$D$154,"&gt;="&amp;BA$6)&gt;0,"C",""))</f>
        <v/>
      </c>
      <c r="BB14" t="str">
        <f>IF($A14="","",IF(COUNTIFS('Demandes'!$A$5:$A$154,$A14,'Demandes'!$C$5:$C$154,"&lt;="&amp;(BB$6+6),'Demandes'!$D$5:$D$154,"&gt;="&amp;BB$6)&gt;0,"C",""))</f>
        <v/>
      </c>
      <c r="BC14" t="str">
        <f>IF($A14="","",IF(COUNTIFS('Demandes'!$A$5:$A$154,$A14,'Demandes'!$C$5:$C$154,"&lt;="&amp;(BC$6+6),'Demandes'!$D$5:$D$154,"&gt;="&amp;BC$6)&gt;0,"C",""))</f>
        <v/>
      </c>
      <c r="BD14" t="str">
        <f>IF($A14="","",IF(COUNTIFS('Demandes'!$A$5:$A$154,$A14,'Demandes'!$C$5:$C$154,"&lt;="&amp;(BD$6+6),'Demandes'!$D$5:$D$154,"&gt;="&amp;BD$6)&gt;0,"C",""))</f>
        <v/>
      </c>
    </row>
    <row r="15">
      <c r="A15" t="str">
        <v/>
      </c>
      <c r="B15" t="str">
        <v/>
      </c>
      <c r="C15" t="str">
        <f>IF($A15="","",SUMIF('Demandes'!$A$5:$A$154,$A15,'Demandes'!$E$5:$E$154))</f>
        <v/>
      </c>
      <c r="D15" t="str">
        <f>IF(OR($A15="",$B15=""),"",$B15-$C15)</f>
        <v/>
      </c>
      <c r="E15" t="str">
        <f>IF($A15="","",IF(COUNTIFS('Demandes'!$A$5:$A$154,$A15,'Demandes'!$C$5:$C$154,"&lt;="&amp;(E$6+6),'Demandes'!$D$5:$D$154,"&gt;="&amp;E$6)&gt;0,"C",""))</f>
        <v/>
      </c>
      <c r="F15" t="str">
        <f>IF($A15="","",IF(COUNTIFS('Demandes'!$A$5:$A$154,$A15,'Demandes'!$C$5:$C$154,"&lt;="&amp;(F$6+6),'Demandes'!$D$5:$D$154,"&gt;="&amp;F$6)&gt;0,"C",""))</f>
        <v/>
      </c>
      <c r="G15" t="str">
        <f>IF($A15="","",IF(COUNTIFS('Demandes'!$A$5:$A$154,$A15,'Demandes'!$C$5:$C$154,"&lt;="&amp;(G$6+6),'Demandes'!$D$5:$D$154,"&gt;="&amp;G$6)&gt;0,"C",""))</f>
        <v/>
      </c>
      <c r="H15" t="str">
        <f>IF($A15="","",IF(COUNTIFS('Demandes'!$A$5:$A$154,$A15,'Demandes'!$C$5:$C$154,"&lt;="&amp;(H$6+6),'Demandes'!$D$5:$D$154,"&gt;="&amp;H$6)&gt;0,"C",""))</f>
        <v/>
      </c>
      <c r="I15" t="str">
        <f>IF($A15="","",IF(COUNTIFS('Demandes'!$A$5:$A$154,$A15,'Demandes'!$C$5:$C$154,"&lt;="&amp;(I$6+6),'Demandes'!$D$5:$D$154,"&gt;="&amp;I$6)&gt;0,"C",""))</f>
        <v/>
      </c>
      <c r="J15" t="str">
        <f>IF($A15="","",IF(COUNTIFS('Demandes'!$A$5:$A$154,$A15,'Demandes'!$C$5:$C$154,"&lt;="&amp;(J$6+6),'Demandes'!$D$5:$D$154,"&gt;="&amp;J$6)&gt;0,"C",""))</f>
        <v/>
      </c>
      <c r="K15" t="str">
        <f>IF($A15="","",IF(COUNTIFS('Demandes'!$A$5:$A$154,$A15,'Demandes'!$C$5:$C$154,"&lt;="&amp;(K$6+6),'Demandes'!$D$5:$D$154,"&gt;="&amp;K$6)&gt;0,"C",""))</f>
        <v/>
      </c>
      <c r="L15" t="str">
        <f>IF($A15="","",IF(COUNTIFS('Demandes'!$A$5:$A$154,$A15,'Demandes'!$C$5:$C$154,"&lt;="&amp;(L$6+6),'Demandes'!$D$5:$D$154,"&gt;="&amp;L$6)&gt;0,"C",""))</f>
        <v/>
      </c>
      <c r="M15" t="str">
        <f>IF($A15="","",IF(COUNTIFS('Demandes'!$A$5:$A$154,$A15,'Demandes'!$C$5:$C$154,"&lt;="&amp;(M$6+6),'Demandes'!$D$5:$D$154,"&gt;="&amp;M$6)&gt;0,"C",""))</f>
        <v/>
      </c>
      <c r="N15" t="str">
        <f>IF($A15="","",IF(COUNTIFS('Demandes'!$A$5:$A$154,$A15,'Demandes'!$C$5:$C$154,"&lt;="&amp;(N$6+6),'Demandes'!$D$5:$D$154,"&gt;="&amp;N$6)&gt;0,"C",""))</f>
        <v/>
      </c>
      <c r="O15" t="str">
        <f>IF($A15="","",IF(COUNTIFS('Demandes'!$A$5:$A$154,$A15,'Demandes'!$C$5:$C$154,"&lt;="&amp;(O$6+6),'Demandes'!$D$5:$D$154,"&gt;="&amp;O$6)&gt;0,"C",""))</f>
        <v/>
      </c>
      <c r="P15" t="str">
        <f>IF($A15="","",IF(COUNTIFS('Demandes'!$A$5:$A$154,$A15,'Demandes'!$C$5:$C$154,"&lt;="&amp;(P$6+6),'Demandes'!$D$5:$D$154,"&gt;="&amp;P$6)&gt;0,"C",""))</f>
        <v/>
      </c>
      <c r="Q15" t="str">
        <f>IF($A15="","",IF(COUNTIFS('Demandes'!$A$5:$A$154,$A15,'Demandes'!$C$5:$C$154,"&lt;="&amp;(Q$6+6),'Demandes'!$D$5:$D$154,"&gt;="&amp;Q$6)&gt;0,"C",""))</f>
        <v/>
      </c>
      <c r="R15" t="str">
        <f>IF($A15="","",IF(COUNTIFS('Demandes'!$A$5:$A$154,$A15,'Demandes'!$C$5:$C$154,"&lt;="&amp;(R$6+6),'Demandes'!$D$5:$D$154,"&gt;="&amp;R$6)&gt;0,"C",""))</f>
        <v/>
      </c>
      <c r="S15" t="str">
        <f>IF($A15="","",IF(COUNTIFS('Demandes'!$A$5:$A$154,$A15,'Demandes'!$C$5:$C$154,"&lt;="&amp;(S$6+6),'Demandes'!$D$5:$D$154,"&gt;="&amp;S$6)&gt;0,"C",""))</f>
        <v/>
      </c>
      <c r="T15" t="str">
        <f>IF($A15="","",IF(COUNTIFS('Demandes'!$A$5:$A$154,$A15,'Demandes'!$C$5:$C$154,"&lt;="&amp;(T$6+6),'Demandes'!$D$5:$D$154,"&gt;="&amp;T$6)&gt;0,"C",""))</f>
        <v/>
      </c>
      <c r="U15" t="str">
        <f>IF($A15="","",IF(COUNTIFS('Demandes'!$A$5:$A$154,$A15,'Demandes'!$C$5:$C$154,"&lt;="&amp;(U$6+6),'Demandes'!$D$5:$D$154,"&gt;="&amp;U$6)&gt;0,"C",""))</f>
        <v/>
      </c>
      <c r="V15" t="str">
        <f>IF($A15="","",IF(COUNTIFS('Demandes'!$A$5:$A$154,$A15,'Demandes'!$C$5:$C$154,"&lt;="&amp;(V$6+6),'Demandes'!$D$5:$D$154,"&gt;="&amp;V$6)&gt;0,"C",""))</f>
        <v/>
      </c>
      <c r="W15" t="str">
        <f>IF($A15="","",IF(COUNTIFS('Demandes'!$A$5:$A$154,$A15,'Demandes'!$C$5:$C$154,"&lt;="&amp;(W$6+6),'Demandes'!$D$5:$D$154,"&gt;="&amp;W$6)&gt;0,"C",""))</f>
        <v/>
      </c>
      <c r="X15" t="str">
        <f>IF($A15="","",IF(COUNTIFS('Demandes'!$A$5:$A$154,$A15,'Demandes'!$C$5:$C$154,"&lt;="&amp;(X$6+6),'Demandes'!$D$5:$D$154,"&gt;="&amp;X$6)&gt;0,"C",""))</f>
        <v/>
      </c>
      <c r="Y15" t="str">
        <f>IF($A15="","",IF(COUNTIFS('Demandes'!$A$5:$A$154,$A15,'Demandes'!$C$5:$C$154,"&lt;="&amp;(Y$6+6),'Demandes'!$D$5:$D$154,"&gt;="&amp;Y$6)&gt;0,"C",""))</f>
        <v/>
      </c>
      <c r="Z15" t="str">
        <f>IF($A15="","",IF(COUNTIFS('Demandes'!$A$5:$A$154,$A15,'Demandes'!$C$5:$C$154,"&lt;="&amp;(Z$6+6),'Demandes'!$D$5:$D$154,"&gt;="&amp;Z$6)&gt;0,"C",""))</f>
        <v/>
      </c>
      <c r="AA15" t="str">
        <f>IF($A15="","",IF(COUNTIFS('Demandes'!$A$5:$A$154,$A15,'Demandes'!$C$5:$C$154,"&lt;="&amp;(AA$6+6),'Demandes'!$D$5:$D$154,"&gt;="&amp;AA$6)&gt;0,"C",""))</f>
        <v/>
      </c>
      <c r="AB15" t="str">
        <f>IF($A15="","",IF(COUNTIFS('Demandes'!$A$5:$A$154,$A15,'Demandes'!$C$5:$C$154,"&lt;="&amp;(AB$6+6),'Demandes'!$D$5:$D$154,"&gt;="&amp;AB$6)&gt;0,"C",""))</f>
        <v/>
      </c>
      <c r="AC15" t="str">
        <f>IF($A15="","",IF(COUNTIFS('Demandes'!$A$5:$A$154,$A15,'Demandes'!$C$5:$C$154,"&lt;="&amp;(AC$6+6),'Demandes'!$D$5:$D$154,"&gt;="&amp;AC$6)&gt;0,"C",""))</f>
        <v/>
      </c>
      <c r="AD15" t="str">
        <f>IF($A15="","",IF(COUNTIFS('Demandes'!$A$5:$A$154,$A15,'Demandes'!$C$5:$C$154,"&lt;="&amp;(AD$6+6),'Demandes'!$D$5:$D$154,"&gt;="&amp;AD$6)&gt;0,"C",""))</f>
        <v/>
      </c>
      <c r="AE15" t="str">
        <f>IF($A15="","",IF(COUNTIFS('Demandes'!$A$5:$A$154,$A15,'Demandes'!$C$5:$C$154,"&lt;="&amp;(AE$6+6),'Demandes'!$D$5:$D$154,"&gt;="&amp;AE$6)&gt;0,"C",""))</f>
        <v/>
      </c>
      <c r="AF15" t="str">
        <f>IF($A15="","",IF(COUNTIFS('Demandes'!$A$5:$A$154,$A15,'Demandes'!$C$5:$C$154,"&lt;="&amp;(AF$6+6),'Demandes'!$D$5:$D$154,"&gt;="&amp;AF$6)&gt;0,"C",""))</f>
        <v/>
      </c>
      <c r="AG15" t="str">
        <f>IF($A15="","",IF(COUNTIFS('Demandes'!$A$5:$A$154,$A15,'Demandes'!$C$5:$C$154,"&lt;="&amp;(AG$6+6),'Demandes'!$D$5:$D$154,"&gt;="&amp;AG$6)&gt;0,"C",""))</f>
        <v/>
      </c>
      <c r="AH15" t="str">
        <f>IF($A15="","",IF(COUNTIFS('Demandes'!$A$5:$A$154,$A15,'Demandes'!$C$5:$C$154,"&lt;="&amp;(AH$6+6),'Demandes'!$D$5:$D$154,"&gt;="&amp;AH$6)&gt;0,"C",""))</f>
        <v/>
      </c>
      <c r="AI15" t="str">
        <f>IF($A15="","",IF(COUNTIFS('Demandes'!$A$5:$A$154,$A15,'Demandes'!$C$5:$C$154,"&lt;="&amp;(AI$6+6),'Demandes'!$D$5:$D$154,"&gt;="&amp;AI$6)&gt;0,"C",""))</f>
        <v/>
      </c>
      <c r="AJ15" t="str">
        <f>IF($A15="","",IF(COUNTIFS('Demandes'!$A$5:$A$154,$A15,'Demandes'!$C$5:$C$154,"&lt;="&amp;(AJ$6+6),'Demandes'!$D$5:$D$154,"&gt;="&amp;AJ$6)&gt;0,"C",""))</f>
        <v/>
      </c>
      <c r="AK15" t="str">
        <f>IF($A15="","",IF(COUNTIFS('Demandes'!$A$5:$A$154,$A15,'Demandes'!$C$5:$C$154,"&lt;="&amp;(AK$6+6),'Demandes'!$D$5:$D$154,"&gt;="&amp;AK$6)&gt;0,"C",""))</f>
        <v/>
      </c>
      <c r="AL15" t="str">
        <f>IF($A15="","",IF(COUNTIFS('Demandes'!$A$5:$A$154,$A15,'Demandes'!$C$5:$C$154,"&lt;="&amp;(AL$6+6),'Demandes'!$D$5:$D$154,"&gt;="&amp;AL$6)&gt;0,"C",""))</f>
        <v/>
      </c>
      <c r="AM15" t="str">
        <f>IF($A15="","",IF(COUNTIFS('Demandes'!$A$5:$A$154,$A15,'Demandes'!$C$5:$C$154,"&lt;="&amp;(AM$6+6),'Demandes'!$D$5:$D$154,"&gt;="&amp;AM$6)&gt;0,"C",""))</f>
        <v/>
      </c>
      <c r="AN15" t="str">
        <f>IF($A15="","",IF(COUNTIFS('Demandes'!$A$5:$A$154,$A15,'Demandes'!$C$5:$C$154,"&lt;="&amp;(AN$6+6),'Demandes'!$D$5:$D$154,"&gt;="&amp;AN$6)&gt;0,"C",""))</f>
        <v/>
      </c>
      <c r="AO15" t="str">
        <f>IF($A15="","",IF(COUNTIFS('Demandes'!$A$5:$A$154,$A15,'Demandes'!$C$5:$C$154,"&lt;="&amp;(AO$6+6),'Demandes'!$D$5:$D$154,"&gt;="&amp;AO$6)&gt;0,"C",""))</f>
        <v/>
      </c>
      <c r="AP15" t="str">
        <f>IF($A15="","",IF(COUNTIFS('Demandes'!$A$5:$A$154,$A15,'Demandes'!$C$5:$C$154,"&lt;="&amp;(AP$6+6),'Demandes'!$D$5:$D$154,"&gt;="&amp;AP$6)&gt;0,"C",""))</f>
        <v/>
      </c>
      <c r="AQ15" t="str">
        <f>IF($A15="","",IF(COUNTIFS('Demandes'!$A$5:$A$154,$A15,'Demandes'!$C$5:$C$154,"&lt;="&amp;(AQ$6+6),'Demandes'!$D$5:$D$154,"&gt;="&amp;AQ$6)&gt;0,"C",""))</f>
        <v/>
      </c>
      <c r="AR15" t="str">
        <f>IF($A15="","",IF(COUNTIFS('Demandes'!$A$5:$A$154,$A15,'Demandes'!$C$5:$C$154,"&lt;="&amp;(AR$6+6),'Demandes'!$D$5:$D$154,"&gt;="&amp;AR$6)&gt;0,"C",""))</f>
        <v/>
      </c>
      <c r="AS15" t="str">
        <f>IF($A15="","",IF(COUNTIFS('Demandes'!$A$5:$A$154,$A15,'Demandes'!$C$5:$C$154,"&lt;="&amp;(AS$6+6),'Demandes'!$D$5:$D$154,"&gt;="&amp;AS$6)&gt;0,"C",""))</f>
        <v/>
      </c>
      <c r="AT15" t="str">
        <f>IF($A15="","",IF(COUNTIFS('Demandes'!$A$5:$A$154,$A15,'Demandes'!$C$5:$C$154,"&lt;="&amp;(AT$6+6),'Demandes'!$D$5:$D$154,"&gt;="&amp;AT$6)&gt;0,"C",""))</f>
        <v/>
      </c>
      <c r="AU15" t="str">
        <f>IF($A15="","",IF(COUNTIFS('Demandes'!$A$5:$A$154,$A15,'Demandes'!$C$5:$C$154,"&lt;="&amp;(AU$6+6),'Demandes'!$D$5:$D$154,"&gt;="&amp;AU$6)&gt;0,"C",""))</f>
        <v/>
      </c>
      <c r="AV15" t="str">
        <f>IF($A15="","",IF(COUNTIFS('Demandes'!$A$5:$A$154,$A15,'Demandes'!$C$5:$C$154,"&lt;="&amp;(AV$6+6),'Demandes'!$D$5:$D$154,"&gt;="&amp;AV$6)&gt;0,"C",""))</f>
        <v/>
      </c>
      <c r="AW15" t="str">
        <f>IF($A15="","",IF(COUNTIFS('Demandes'!$A$5:$A$154,$A15,'Demandes'!$C$5:$C$154,"&lt;="&amp;(AW$6+6),'Demandes'!$D$5:$D$154,"&gt;="&amp;AW$6)&gt;0,"C",""))</f>
        <v/>
      </c>
      <c r="AX15" t="str">
        <f>IF($A15="","",IF(COUNTIFS('Demandes'!$A$5:$A$154,$A15,'Demandes'!$C$5:$C$154,"&lt;="&amp;(AX$6+6),'Demandes'!$D$5:$D$154,"&gt;="&amp;AX$6)&gt;0,"C",""))</f>
        <v/>
      </c>
      <c r="AY15" t="str">
        <f>IF($A15="","",IF(COUNTIFS('Demandes'!$A$5:$A$154,$A15,'Demandes'!$C$5:$C$154,"&lt;="&amp;(AY$6+6),'Demandes'!$D$5:$D$154,"&gt;="&amp;AY$6)&gt;0,"C",""))</f>
        <v/>
      </c>
      <c r="AZ15" t="str">
        <f>IF($A15="","",IF(COUNTIFS('Demandes'!$A$5:$A$154,$A15,'Demandes'!$C$5:$C$154,"&lt;="&amp;(AZ$6+6),'Demandes'!$D$5:$D$154,"&gt;="&amp;AZ$6)&gt;0,"C",""))</f>
        <v/>
      </c>
      <c r="BA15" t="str">
        <f>IF($A15="","",IF(COUNTIFS('Demandes'!$A$5:$A$154,$A15,'Demandes'!$C$5:$C$154,"&lt;="&amp;(BA$6+6),'Demandes'!$D$5:$D$154,"&gt;="&amp;BA$6)&gt;0,"C",""))</f>
        <v/>
      </c>
      <c r="BB15" t="str">
        <f>IF($A15="","",IF(COUNTIFS('Demandes'!$A$5:$A$154,$A15,'Demandes'!$C$5:$C$154,"&lt;="&amp;(BB$6+6),'Demandes'!$D$5:$D$154,"&gt;="&amp;BB$6)&gt;0,"C",""))</f>
        <v/>
      </c>
      <c r="BC15" t="str">
        <f>IF($A15="","",IF(COUNTIFS('Demandes'!$A$5:$A$154,$A15,'Demandes'!$C$5:$C$154,"&lt;="&amp;(BC$6+6),'Demandes'!$D$5:$D$154,"&gt;="&amp;BC$6)&gt;0,"C",""))</f>
        <v/>
      </c>
      <c r="BD15" t="str">
        <f>IF($A15="","",IF(COUNTIFS('Demandes'!$A$5:$A$154,$A15,'Demandes'!$C$5:$C$154,"&lt;="&amp;(BD$6+6),'Demandes'!$D$5:$D$154,"&gt;="&amp;BD$6)&gt;0,"C",""))</f>
        <v/>
      </c>
    </row>
    <row r="16">
      <c r="A16" t="str">
        <v/>
      </c>
      <c r="B16" t="str">
        <v/>
      </c>
      <c r="C16" t="str">
        <f>IF($A16="","",SUMIF('Demandes'!$A$5:$A$154,$A16,'Demandes'!$E$5:$E$154))</f>
        <v/>
      </c>
      <c r="D16" t="str">
        <f>IF(OR($A16="",$B16=""),"",$B16-$C16)</f>
        <v/>
      </c>
      <c r="E16" t="str">
        <f>IF($A16="","",IF(COUNTIFS('Demandes'!$A$5:$A$154,$A16,'Demandes'!$C$5:$C$154,"&lt;="&amp;(E$6+6),'Demandes'!$D$5:$D$154,"&gt;="&amp;E$6)&gt;0,"C",""))</f>
        <v/>
      </c>
      <c r="F16" t="str">
        <f>IF($A16="","",IF(COUNTIFS('Demandes'!$A$5:$A$154,$A16,'Demandes'!$C$5:$C$154,"&lt;="&amp;(F$6+6),'Demandes'!$D$5:$D$154,"&gt;="&amp;F$6)&gt;0,"C",""))</f>
        <v/>
      </c>
      <c r="G16" t="str">
        <f>IF($A16="","",IF(COUNTIFS('Demandes'!$A$5:$A$154,$A16,'Demandes'!$C$5:$C$154,"&lt;="&amp;(G$6+6),'Demandes'!$D$5:$D$154,"&gt;="&amp;G$6)&gt;0,"C",""))</f>
        <v/>
      </c>
      <c r="H16" t="str">
        <f>IF($A16="","",IF(COUNTIFS('Demandes'!$A$5:$A$154,$A16,'Demandes'!$C$5:$C$154,"&lt;="&amp;(H$6+6),'Demandes'!$D$5:$D$154,"&gt;="&amp;H$6)&gt;0,"C",""))</f>
        <v/>
      </c>
      <c r="I16" t="str">
        <f>IF($A16="","",IF(COUNTIFS('Demandes'!$A$5:$A$154,$A16,'Demandes'!$C$5:$C$154,"&lt;="&amp;(I$6+6),'Demandes'!$D$5:$D$154,"&gt;="&amp;I$6)&gt;0,"C",""))</f>
        <v/>
      </c>
      <c r="J16" t="str">
        <f>IF($A16="","",IF(COUNTIFS('Demandes'!$A$5:$A$154,$A16,'Demandes'!$C$5:$C$154,"&lt;="&amp;(J$6+6),'Demandes'!$D$5:$D$154,"&gt;="&amp;J$6)&gt;0,"C",""))</f>
        <v/>
      </c>
      <c r="K16" t="str">
        <f>IF($A16="","",IF(COUNTIFS('Demandes'!$A$5:$A$154,$A16,'Demandes'!$C$5:$C$154,"&lt;="&amp;(K$6+6),'Demandes'!$D$5:$D$154,"&gt;="&amp;K$6)&gt;0,"C",""))</f>
        <v/>
      </c>
      <c r="L16" t="str">
        <f>IF($A16="","",IF(COUNTIFS('Demandes'!$A$5:$A$154,$A16,'Demandes'!$C$5:$C$154,"&lt;="&amp;(L$6+6),'Demandes'!$D$5:$D$154,"&gt;="&amp;L$6)&gt;0,"C",""))</f>
        <v/>
      </c>
      <c r="M16" t="str">
        <f>IF($A16="","",IF(COUNTIFS('Demandes'!$A$5:$A$154,$A16,'Demandes'!$C$5:$C$154,"&lt;="&amp;(M$6+6),'Demandes'!$D$5:$D$154,"&gt;="&amp;M$6)&gt;0,"C",""))</f>
        <v/>
      </c>
      <c r="N16" t="str">
        <f>IF($A16="","",IF(COUNTIFS('Demandes'!$A$5:$A$154,$A16,'Demandes'!$C$5:$C$154,"&lt;="&amp;(N$6+6),'Demandes'!$D$5:$D$154,"&gt;="&amp;N$6)&gt;0,"C",""))</f>
        <v/>
      </c>
      <c r="O16" t="str">
        <f>IF($A16="","",IF(COUNTIFS('Demandes'!$A$5:$A$154,$A16,'Demandes'!$C$5:$C$154,"&lt;="&amp;(O$6+6),'Demandes'!$D$5:$D$154,"&gt;="&amp;O$6)&gt;0,"C",""))</f>
        <v/>
      </c>
      <c r="P16" t="str">
        <f>IF($A16="","",IF(COUNTIFS('Demandes'!$A$5:$A$154,$A16,'Demandes'!$C$5:$C$154,"&lt;="&amp;(P$6+6),'Demandes'!$D$5:$D$154,"&gt;="&amp;P$6)&gt;0,"C",""))</f>
        <v/>
      </c>
      <c r="Q16" t="str">
        <f>IF($A16="","",IF(COUNTIFS('Demandes'!$A$5:$A$154,$A16,'Demandes'!$C$5:$C$154,"&lt;="&amp;(Q$6+6),'Demandes'!$D$5:$D$154,"&gt;="&amp;Q$6)&gt;0,"C",""))</f>
        <v/>
      </c>
      <c r="R16" t="str">
        <f>IF($A16="","",IF(COUNTIFS('Demandes'!$A$5:$A$154,$A16,'Demandes'!$C$5:$C$154,"&lt;="&amp;(R$6+6),'Demandes'!$D$5:$D$154,"&gt;="&amp;R$6)&gt;0,"C",""))</f>
        <v/>
      </c>
      <c r="S16" t="str">
        <f>IF($A16="","",IF(COUNTIFS('Demandes'!$A$5:$A$154,$A16,'Demandes'!$C$5:$C$154,"&lt;="&amp;(S$6+6),'Demandes'!$D$5:$D$154,"&gt;="&amp;S$6)&gt;0,"C",""))</f>
        <v/>
      </c>
      <c r="T16" t="str">
        <f>IF($A16="","",IF(COUNTIFS('Demandes'!$A$5:$A$154,$A16,'Demandes'!$C$5:$C$154,"&lt;="&amp;(T$6+6),'Demandes'!$D$5:$D$154,"&gt;="&amp;T$6)&gt;0,"C",""))</f>
        <v/>
      </c>
      <c r="U16" t="str">
        <f>IF($A16="","",IF(COUNTIFS('Demandes'!$A$5:$A$154,$A16,'Demandes'!$C$5:$C$154,"&lt;="&amp;(U$6+6),'Demandes'!$D$5:$D$154,"&gt;="&amp;U$6)&gt;0,"C",""))</f>
        <v/>
      </c>
      <c r="V16" t="str">
        <f>IF($A16="","",IF(COUNTIFS('Demandes'!$A$5:$A$154,$A16,'Demandes'!$C$5:$C$154,"&lt;="&amp;(V$6+6),'Demandes'!$D$5:$D$154,"&gt;="&amp;V$6)&gt;0,"C",""))</f>
        <v/>
      </c>
      <c r="W16" t="str">
        <f>IF($A16="","",IF(COUNTIFS('Demandes'!$A$5:$A$154,$A16,'Demandes'!$C$5:$C$154,"&lt;="&amp;(W$6+6),'Demandes'!$D$5:$D$154,"&gt;="&amp;W$6)&gt;0,"C",""))</f>
        <v/>
      </c>
      <c r="X16" t="str">
        <f>IF($A16="","",IF(COUNTIFS('Demandes'!$A$5:$A$154,$A16,'Demandes'!$C$5:$C$154,"&lt;="&amp;(X$6+6),'Demandes'!$D$5:$D$154,"&gt;="&amp;X$6)&gt;0,"C",""))</f>
        <v/>
      </c>
      <c r="Y16" t="str">
        <f>IF($A16="","",IF(COUNTIFS('Demandes'!$A$5:$A$154,$A16,'Demandes'!$C$5:$C$154,"&lt;="&amp;(Y$6+6),'Demandes'!$D$5:$D$154,"&gt;="&amp;Y$6)&gt;0,"C",""))</f>
        <v/>
      </c>
      <c r="Z16" t="str">
        <f>IF($A16="","",IF(COUNTIFS('Demandes'!$A$5:$A$154,$A16,'Demandes'!$C$5:$C$154,"&lt;="&amp;(Z$6+6),'Demandes'!$D$5:$D$154,"&gt;="&amp;Z$6)&gt;0,"C",""))</f>
        <v/>
      </c>
      <c r="AA16" t="str">
        <f>IF($A16="","",IF(COUNTIFS('Demandes'!$A$5:$A$154,$A16,'Demandes'!$C$5:$C$154,"&lt;="&amp;(AA$6+6),'Demandes'!$D$5:$D$154,"&gt;="&amp;AA$6)&gt;0,"C",""))</f>
        <v/>
      </c>
      <c r="AB16" t="str">
        <f>IF($A16="","",IF(COUNTIFS('Demandes'!$A$5:$A$154,$A16,'Demandes'!$C$5:$C$154,"&lt;="&amp;(AB$6+6),'Demandes'!$D$5:$D$154,"&gt;="&amp;AB$6)&gt;0,"C",""))</f>
        <v/>
      </c>
      <c r="AC16" t="str">
        <f>IF($A16="","",IF(COUNTIFS('Demandes'!$A$5:$A$154,$A16,'Demandes'!$C$5:$C$154,"&lt;="&amp;(AC$6+6),'Demandes'!$D$5:$D$154,"&gt;="&amp;AC$6)&gt;0,"C",""))</f>
        <v/>
      </c>
      <c r="AD16" t="str">
        <f>IF($A16="","",IF(COUNTIFS('Demandes'!$A$5:$A$154,$A16,'Demandes'!$C$5:$C$154,"&lt;="&amp;(AD$6+6),'Demandes'!$D$5:$D$154,"&gt;="&amp;AD$6)&gt;0,"C",""))</f>
        <v/>
      </c>
      <c r="AE16" t="str">
        <f>IF($A16="","",IF(COUNTIFS('Demandes'!$A$5:$A$154,$A16,'Demandes'!$C$5:$C$154,"&lt;="&amp;(AE$6+6),'Demandes'!$D$5:$D$154,"&gt;="&amp;AE$6)&gt;0,"C",""))</f>
        <v/>
      </c>
      <c r="AF16" t="str">
        <f>IF($A16="","",IF(COUNTIFS('Demandes'!$A$5:$A$154,$A16,'Demandes'!$C$5:$C$154,"&lt;="&amp;(AF$6+6),'Demandes'!$D$5:$D$154,"&gt;="&amp;AF$6)&gt;0,"C",""))</f>
        <v/>
      </c>
      <c r="AG16" t="str">
        <f>IF($A16="","",IF(COUNTIFS('Demandes'!$A$5:$A$154,$A16,'Demandes'!$C$5:$C$154,"&lt;="&amp;(AG$6+6),'Demandes'!$D$5:$D$154,"&gt;="&amp;AG$6)&gt;0,"C",""))</f>
        <v/>
      </c>
      <c r="AH16" t="str">
        <f>IF($A16="","",IF(COUNTIFS('Demandes'!$A$5:$A$154,$A16,'Demandes'!$C$5:$C$154,"&lt;="&amp;(AH$6+6),'Demandes'!$D$5:$D$154,"&gt;="&amp;AH$6)&gt;0,"C",""))</f>
        <v/>
      </c>
      <c r="AI16" t="str">
        <f>IF($A16="","",IF(COUNTIFS('Demandes'!$A$5:$A$154,$A16,'Demandes'!$C$5:$C$154,"&lt;="&amp;(AI$6+6),'Demandes'!$D$5:$D$154,"&gt;="&amp;AI$6)&gt;0,"C",""))</f>
        <v/>
      </c>
      <c r="AJ16" t="str">
        <f>IF($A16="","",IF(COUNTIFS('Demandes'!$A$5:$A$154,$A16,'Demandes'!$C$5:$C$154,"&lt;="&amp;(AJ$6+6),'Demandes'!$D$5:$D$154,"&gt;="&amp;AJ$6)&gt;0,"C",""))</f>
        <v/>
      </c>
      <c r="AK16" t="str">
        <f>IF($A16="","",IF(COUNTIFS('Demandes'!$A$5:$A$154,$A16,'Demandes'!$C$5:$C$154,"&lt;="&amp;(AK$6+6),'Demandes'!$D$5:$D$154,"&gt;="&amp;AK$6)&gt;0,"C",""))</f>
        <v/>
      </c>
      <c r="AL16" t="str">
        <f>IF($A16="","",IF(COUNTIFS('Demandes'!$A$5:$A$154,$A16,'Demandes'!$C$5:$C$154,"&lt;="&amp;(AL$6+6),'Demandes'!$D$5:$D$154,"&gt;="&amp;AL$6)&gt;0,"C",""))</f>
        <v/>
      </c>
      <c r="AM16" t="str">
        <f>IF($A16="","",IF(COUNTIFS('Demandes'!$A$5:$A$154,$A16,'Demandes'!$C$5:$C$154,"&lt;="&amp;(AM$6+6),'Demandes'!$D$5:$D$154,"&gt;="&amp;AM$6)&gt;0,"C",""))</f>
        <v/>
      </c>
      <c r="AN16" t="str">
        <f>IF($A16="","",IF(COUNTIFS('Demandes'!$A$5:$A$154,$A16,'Demandes'!$C$5:$C$154,"&lt;="&amp;(AN$6+6),'Demandes'!$D$5:$D$154,"&gt;="&amp;AN$6)&gt;0,"C",""))</f>
        <v/>
      </c>
      <c r="AO16" t="str">
        <f>IF($A16="","",IF(COUNTIFS('Demandes'!$A$5:$A$154,$A16,'Demandes'!$C$5:$C$154,"&lt;="&amp;(AO$6+6),'Demandes'!$D$5:$D$154,"&gt;="&amp;AO$6)&gt;0,"C",""))</f>
        <v/>
      </c>
      <c r="AP16" t="str">
        <f>IF($A16="","",IF(COUNTIFS('Demandes'!$A$5:$A$154,$A16,'Demandes'!$C$5:$C$154,"&lt;="&amp;(AP$6+6),'Demandes'!$D$5:$D$154,"&gt;="&amp;AP$6)&gt;0,"C",""))</f>
        <v/>
      </c>
      <c r="AQ16" t="str">
        <f>IF($A16="","",IF(COUNTIFS('Demandes'!$A$5:$A$154,$A16,'Demandes'!$C$5:$C$154,"&lt;="&amp;(AQ$6+6),'Demandes'!$D$5:$D$154,"&gt;="&amp;AQ$6)&gt;0,"C",""))</f>
        <v/>
      </c>
      <c r="AR16" t="str">
        <f>IF($A16="","",IF(COUNTIFS('Demandes'!$A$5:$A$154,$A16,'Demandes'!$C$5:$C$154,"&lt;="&amp;(AR$6+6),'Demandes'!$D$5:$D$154,"&gt;="&amp;AR$6)&gt;0,"C",""))</f>
        <v/>
      </c>
      <c r="AS16" t="str">
        <f>IF($A16="","",IF(COUNTIFS('Demandes'!$A$5:$A$154,$A16,'Demandes'!$C$5:$C$154,"&lt;="&amp;(AS$6+6),'Demandes'!$D$5:$D$154,"&gt;="&amp;AS$6)&gt;0,"C",""))</f>
        <v/>
      </c>
      <c r="AT16" t="str">
        <f>IF($A16="","",IF(COUNTIFS('Demandes'!$A$5:$A$154,$A16,'Demandes'!$C$5:$C$154,"&lt;="&amp;(AT$6+6),'Demandes'!$D$5:$D$154,"&gt;="&amp;AT$6)&gt;0,"C",""))</f>
        <v/>
      </c>
      <c r="AU16" t="str">
        <f>IF($A16="","",IF(COUNTIFS('Demandes'!$A$5:$A$154,$A16,'Demandes'!$C$5:$C$154,"&lt;="&amp;(AU$6+6),'Demandes'!$D$5:$D$154,"&gt;="&amp;AU$6)&gt;0,"C",""))</f>
        <v/>
      </c>
      <c r="AV16" t="str">
        <f>IF($A16="","",IF(COUNTIFS('Demandes'!$A$5:$A$154,$A16,'Demandes'!$C$5:$C$154,"&lt;="&amp;(AV$6+6),'Demandes'!$D$5:$D$154,"&gt;="&amp;AV$6)&gt;0,"C",""))</f>
        <v/>
      </c>
      <c r="AW16" t="str">
        <f>IF($A16="","",IF(COUNTIFS('Demandes'!$A$5:$A$154,$A16,'Demandes'!$C$5:$C$154,"&lt;="&amp;(AW$6+6),'Demandes'!$D$5:$D$154,"&gt;="&amp;AW$6)&gt;0,"C",""))</f>
        <v/>
      </c>
      <c r="AX16" t="str">
        <f>IF($A16="","",IF(COUNTIFS('Demandes'!$A$5:$A$154,$A16,'Demandes'!$C$5:$C$154,"&lt;="&amp;(AX$6+6),'Demandes'!$D$5:$D$154,"&gt;="&amp;AX$6)&gt;0,"C",""))</f>
        <v/>
      </c>
      <c r="AY16" t="str">
        <f>IF($A16="","",IF(COUNTIFS('Demandes'!$A$5:$A$154,$A16,'Demandes'!$C$5:$C$154,"&lt;="&amp;(AY$6+6),'Demandes'!$D$5:$D$154,"&gt;="&amp;AY$6)&gt;0,"C",""))</f>
        <v/>
      </c>
      <c r="AZ16" t="str">
        <f>IF($A16="","",IF(COUNTIFS('Demandes'!$A$5:$A$154,$A16,'Demandes'!$C$5:$C$154,"&lt;="&amp;(AZ$6+6),'Demandes'!$D$5:$D$154,"&gt;="&amp;AZ$6)&gt;0,"C",""))</f>
        <v/>
      </c>
      <c r="BA16" t="str">
        <f>IF($A16="","",IF(COUNTIFS('Demandes'!$A$5:$A$154,$A16,'Demandes'!$C$5:$C$154,"&lt;="&amp;(BA$6+6),'Demandes'!$D$5:$D$154,"&gt;="&amp;BA$6)&gt;0,"C",""))</f>
        <v/>
      </c>
      <c r="BB16" t="str">
        <f>IF($A16="","",IF(COUNTIFS('Demandes'!$A$5:$A$154,$A16,'Demandes'!$C$5:$C$154,"&lt;="&amp;(BB$6+6),'Demandes'!$D$5:$D$154,"&gt;="&amp;BB$6)&gt;0,"C",""))</f>
        <v/>
      </c>
      <c r="BC16" t="str">
        <f>IF($A16="","",IF(COUNTIFS('Demandes'!$A$5:$A$154,$A16,'Demandes'!$C$5:$C$154,"&lt;="&amp;(BC$6+6),'Demandes'!$D$5:$D$154,"&gt;="&amp;BC$6)&gt;0,"C",""))</f>
        <v/>
      </c>
      <c r="BD16" t="str">
        <f>IF($A16="","",IF(COUNTIFS('Demandes'!$A$5:$A$154,$A16,'Demandes'!$C$5:$C$154,"&lt;="&amp;(BD$6+6),'Demandes'!$D$5:$D$154,"&gt;="&amp;BD$6)&gt;0,"C",""))</f>
        <v/>
      </c>
    </row>
    <row r="17">
      <c r="A17" t="str">
        <v/>
      </c>
      <c r="B17" t="str">
        <v/>
      </c>
      <c r="C17" t="str">
        <f>IF($A17="","",SUMIF('Demandes'!$A$5:$A$154,$A17,'Demandes'!$E$5:$E$154))</f>
        <v/>
      </c>
      <c r="D17" t="str">
        <f>IF(OR($A17="",$B17=""),"",$B17-$C17)</f>
        <v/>
      </c>
      <c r="E17" t="str">
        <f>IF($A17="","",IF(COUNTIFS('Demandes'!$A$5:$A$154,$A17,'Demandes'!$C$5:$C$154,"&lt;="&amp;(E$6+6),'Demandes'!$D$5:$D$154,"&gt;="&amp;E$6)&gt;0,"C",""))</f>
        <v/>
      </c>
      <c r="F17" t="str">
        <f>IF($A17="","",IF(COUNTIFS('Demandes'!$A$5:$A$154,$A17,'Demandes'!$C$5:$C$154,"&lt;="&amp;(F$6+6),'Demandes'!$D$5:$D$154,"&gt;="&amp;F$6)&gt;0,"C",""))</f>
        <v/>
      </c>
      <c r="G17" t="str">
        <f>IF($A17="","",IF(COUNTIFS('Demandes'!$A$5:$A$154,$A17,'Demandes'!$C$5:$C$154,"&lt;="&amp;(G$6+6),'Demandes'!$D$5:$D$154,"&gt;="&amp;G$6)&gt;0,"C",""))</f>
        <v/>
      </c>
      <c r="H17" t="str">
        <f>IF($A17="","",IF(COUNTIFS('Demandes'!$A$5:$A$154,$A17,'Demandes'!$C$5:$C$154,"&lt;="&amp;(H$6+6),'Demandes'!$D$5:$D$154,"&gt;="&amp;H$6)&gt;0,"C",""))</f>
        <v/>
      </c>
      <c r="I17" t="str">
        <f>IF($A17="","",IF(COUNTIFS('Demandes'!$A$5:$A$154,$A17,'Demandes'!$C$5:$C$154,"&lt;="&amp;(I$6+6),'Demandes'!$D$5:$D$154,"&gt;="&amp;I$6)&gt;0,"C",""))</f>
        <v/>
      </c>
      <c r="J17" t="str">
        <f>IF($A17="","",IF(COUNTIFS('Demandes'!$A$5:$A$154,$A17,'Demandes'!$C$5:$C$154,"&lt;="&amp;(J$6+6),'Demandes'!$D$5:$D$154,"&gt;="&amp;J$6)&gt;0,"C",""))</f>
        <v/>
      </c>
      <c r="K17" t="str">
        <f>IF($A17="","",IF(COUNTIFS('Demandes'!$A$5:$A$154,$A17,'Demandes'!$C$5:$C$154,"&lt;="&amp;(K$6+6),'Demandes'!$D$5:$D$154,"&gt;="&amp;K$6)&gt;0,"C",""))</f>
        <v/>
      </c>
      <c r="L17" t="str">
        <f>IF($A17="","",IF(COUNTIFS('Demandes'!$A$5:$A$154,$A17,'Demandes'!$C$5:$C$154,"&lt;="&amp;(L$6+6),'Demandes'!$D$5:$D$154,"&gt;="&amp;L$6)&gt;0,"C",""))</f>
        <v/>
      </c>
      <c r="M17" t="str">
        <f>IF($A17="","",IF(COUNTIFS('Demandes'!$A$5:$A$154,$A17,'Demandes'!$C$5:$C$154,"&lt;="&amp;(M$6+6),'Demandes'!$D$5:$D$154,"&gt;="&amp;M$6)&gt;0,"C",""))</f>
        <v/>
      </c>
      <c r="N17" t="str">
        <f>IF($A17="","",IF(COUNTIFS('Demandes'!$A$5:$A$154,$A17,'Demandes'!$C$5:$C$154,"&lt;="&amp;(N$6+6),'Demandes'!$D$5:$D$154,"&gt;="&amp;N$6)&gt;0,"C",""))</f>
        <v/>
      </c>
      <c r="O17" t="str">
        <f>IF($A17="","",IF(COUNTIFS('Demandes'!$A$5:$A$154,$A17,'Demandes'!$C$5:$C$154,"&lt;="&amp;(O$6+6),'Demandes'!$D$5:$D$154,"&gt;="&amp;O$6)&gt;0,"C",""))</f>
        <v/>
      </c>
      <c r="P17" t="str">
        <f>IF($A17="","",IF(COUNTIFS('Demandes'!$A$5:$A$154,$A17,'Demandes'!$C$5:$C$154,"&lt;="&amp;(P$6+6),'Demandes'!$D$5:$D$154,"&gt;="&amp;P$6)&gt;0,"C",""))</f>
        <v/>
      </c>
      <c r="Q17" t="str">
        <f>IF($A17="","",IF(COUNTIFS('Demandes'!$A$5:$A$154,$A17,'Demandes'!$C$5:$C$154,"&lt;="&amp;(Q$6+6),'Demandes'!$D$5:$D$154,"&gt;="&amp;Q$6)&gt;0,"C",""))</f>
        <v/>
      </c>
      <c r="R17" t="str">
        <f>IF($A17="","",IF(COUNTIFS('Demandes'!$A$5:$A$154,$A17,'Demandes'!$C$5:$C$154,"&lt;="&amp;(R$6+6),'Demandes'!$D$5:$D$154,"&gt;="&amp;R$6)&gt;0,"C",""))</f>
        <v/>
      </c>
      <c r="S17" t="str">
        <f>IF($A17="","",IF(COUNTIFS('Demandes'!$A$5:$A$154,$A17,'Demandes'!$C$5:$C$154,"&lt;="&amp;(S$6+6),'Demandes'!$D$5:$D$154,"&gt;="&amp;S$6)&gt;0,"C",""))</f>
        <v/>
      </c>
      <c r="T17" t="str">
        <f>IF($A17="","",IF(COUNTIFS('Demandes'!$A$5:$A$154,$A17,'Demandes'!$C$5:$C$154,"&lt;="&amp;(T$6+6),'Demandes'!$D$5:$D$154,"&gt;="&amp;T$6)&gt;0,"C",""))</f>
        <v/>
      </c>
      <c r="U17" t="str">
        <f>IF($A17="","",IF(COUNTIFS('Demandes'!$A$5:$A$154,$A17,'Demandes'!$C$5:$C$154,"&lt;="&amp;(U$6+6),'Demandes'!$D$5:$D$154,"&gt;="&amp;U$6)&gt;0,"C",""))</f>
        <v/>
      </c>
      <c r="V17" t="str">
        <f>IF($A17="","",IF(COUNTIFS('Demandes'!$A$5:$A$154,$A17,'Demandes'!$C$5:$C$154,"&lt;="&amp;(V$6+6),'Demandes'!$D$5:$D$154,"&gt;="&amp;V$6)&gt;0,"C",""))</f>
        <v/>
      </c>
      <c r="W17" t="str">
        <f>IF($A17="","",IF(COUNTIFS('Demandes'!$A$5:$A$154,$A17,'Demandes'!$C$5:$C$154,"&lt;="&amp;(W$6+6),'Demandes'!$D$5:$D$154,"&gt;="&amp;W$6)&gt;0,"C",""))</f>
        <v/>
      </c>
      <c r="X17" t="str">
        <f>IF($A17="","",IF(COUNTIFS('Demandes'!$A$5:$A$154,$A17,'Demandes'!$C$5:$C$154,"&lt;="&amp;(X$6+6),'Demandes'!$D$5:$D$154,"&gt;="&amp;X$6)&gt;0,"C",""))</f>
        <v/>
      </c>
      <c r="Y17" t="str">
        <f>IF($A17="","",IF(COUNTIFS('Demandes'!$A$5:$A$154,$A17,'Demandes'!$C$5:$C$154,"&lt;="&amp;(Y$6+6),'Demandes'!$D$5:$D$154,"&gt;="&amp;Y$6)&gt;0,"C",""))</f>
        <v/>
      </c>
      <c r="Z17" t="str">
        <f>IF($A17="","",IF(COUNTIFS('Demandes'!$A$5:$A$154,$A17,'Demandes'!$C$5:$C$154,"&lt;="&amp;(Z$6+6),'Demandes'!$D$5:$D$154,"&gt;="&amp;Z$6)&gt;0,"C",""))</f>
        <v/>
      </c>
      <c r="AA17" t="str">
        <f>IF($A17="","",IF(COUNTIFS('Demandes'!$A$5:$A$154,$A17,'Demandes'!$C$5:$C$154,"&lt;="&amp;(AA$6+6),'Demandes'!$D$5:$D$154,"&gt;="&amp;AA$6)&gt;0,"C",""))</f>
        <v/>
      </c>
      <c r="AB17" t="str">
        <f>IF($A17="","",IF(COUNTIFS('Demandes'!$A$5:$A$154,$A17,'Demandes'!$C$5:$C$154,"&lt;="&amp;(AB$6+6),'Demandes'!$D$5:$D$154,"&gt;="&amp;AB$6)&gt;0,"C",""))</f>
        <v/>
      </c>
      <c r="AC17" t="str">
        <f>IF($A17="","",IF(COUNTIFS('Demandes'!$A$5:$A$154,$A17,'Demandes'!$C$5:$C$154,"&lt;="&amp;(AC$6+6),'Demandes'!$D$5:$D$154,"&gt;="&amp;AC$6)&gt;0,"C",""))</f>
        <v/>
      </c>
      <c r="AD17" t="str">
        <f>IF($A17="","",IF(COUNTIFS('Demandes'!$A$5:$A$154,$A17,'Demandes'!$C$5:$C$154,"&lt;="&amp;(AD$6+6),'Demandes'!$D$5:$D$154,"&gt;="&amp;AD$6)&gt;0,"C",""))</f>
        <v/>
      </c>
      <c r="AE17" t="str">
        <f>IF($A17="","",IF(COUNTIFS('Demandes'!$A$5:$A$154,$A17,'Demandes'!$C$5:$C$154,"&lt;="&amp;(AE$6+6),'Demandes'!$D$5:$D$154,"&gt;="&amp;AE$6)&gt;0,"C",""))</f>
        <v/>
      </c>
      <c r="AF17" t="str">
        <f>IF($A17="","",IF(COUNTIFS('Demandes'!$A$5:$A$154,$A17,'Demandes'!$C$5:$C$154,"&lt;="&amp;(AF$6+6),'Demandes'!$D$5:$D$154,"&gt;="&amp;AF$6)&gt;0,"C",""))</f>
        <v/>
      </c>
      <c r="AG17" t="str">
        <f>IF($A17="","",IF(COUNTIFS('Demandes'!$A$5:$A$154,$A17,'Demandes'!$C$5:$C$154,"&lt;="&amp;(AG$6+6),'Demandes'!$D$5:$D$154,"&gt;="&amp;AG$6)&gt;0,"C",""))</f>
        <v/>
      </c>
      <c r="AH17" t="str">
        <f>IF($A17="","",IF(COUNTIFS('Demandes'!$A$5:$A$154,$A17,'Demandes'!$C$5:$C$154,"&lt;="&amp;(AH$6+6),'Demandes'!$D$5:$D$154,"&gt;="&amp;AH$6)&gt;0,"C",""))</f>
        <v/>
      </c>
      <c r="AI17" t="str">
        <f>IF($A17="","",IF(COUNTIFS('Demandes'!$A$5:$A$154,$A17,'Demandes'!$C$5:$C$154,"&lt;="&amp;(AI$6+6),'Demandes'!$D$5:$D$154,"&gt;="&amp;AI$6)&gt;0,"C",""))</f>
        <v/>
      </c>
      <c r="AJ17" t="str">
        <f>IF($A17="","",IF(COUNTIFS('Demandes'!$A$5:$A$154,$A17,'Demandes'!$C$5:$C$154,"&lt;="&amp;(AJ$6+6),'Demandes'!$D$5:$D$154,"&gt;="&amp;AJ$6)&gt;0,"C",""))</f>
        <v/>
      </c>
      <c r="AK17" t="str">
        <f>IF($A17="","",IF(COUNTIFS('Demandes'!$A$5:$A$154,$A17,'Demandes'!$C$5:$C$154,"&lt;="&amp;(AK$6+6),'Demandes'!$D$5:$D$154,"&gt;="&amp;AK$6)&gt;0,"C",""))</f>
        <v/>
      </c>
      <c r="AL17" t="str">
        <f>IF($A17="","",IF(COUNTIFS('Demandes'!$A$5:$A$154,$A17,'Demandes'!$C$5:$C$154,"&lt;="&amp;(AL$6+6),'Demandes'!$D$5:$D$154,"&gt;="&amp;AL$6)&gt;0,"C",""))</f>
        <v/>
      </c>
      <c r="AM17" t="str">
        <f>IF($A17="","",IF(COUNTIFS('Demandes'!$A$5:$A$154,$A17,'Demandes'!$C$5:$C$154,"&lt;="&amp;(AM$6+6),'Demandes'!$D$5:$D$154,"&gt;="&amp;AM$6)&gt;0,"C",""))</f>
        <v/>
      </c>
      <c r="AN17" t="str">
        <f>IF($A17="","",IF(COUNTIFS('Demandes'!$A$5:$A$154,$A17,'Demandes'!$C$5:$C$154,"&lt;="&amp;(AN$6+6),'Demandes'!$D$5:$D$154,"&gt;="&amp;AN$6)&gt;0,"C",""))</f>
        <v/>
      </c>
      <c r="AO17" t="str">
        <f>IF($A17="","",IF(COUNTIFS('Demandes'!$A$5:$A$154,$A17,'Demandes'!$C$5:$C$154,"&lt;="&amp;(AO$6+6),'Demandes'!$D$5:$D$154,"&gt;="&amp;AO$6)&gt;0,"C",""))</f>
        <v/>
      </c>
      <c r="AP17" t="str">
        <f>IF($A17="","",IF(COUNTIFS('Demandes'!$A$5:$A$154,$A17,'Demandes'!$C$5:$C$154,"&lt;="&amp;(AP$6+6),'Demandes'!$D$5:$D$154,"&gt;="&amp;AP$6)&gt;0,"C",""))</f>
        <v/>
      </c>
      <c r="AQ17" t="str">
        <f>IF($A17="","",IF(COUNTIFS('Demandes'!$A$5:$A$154,$A17,'Demandes'!$C$5:$C$154,"&lt;="&amp;(AQ$6+6),'Demandes'!$D$5:$D$154,"&gt;="&amp;AQ$6)&gt;0,"C",""))</f>
        <v/>
      </c>
      <c r="AR17" t="str">
        <f>IF($A17="","",IF(COUNTIFS('Demandes'!$A$5:$A$154,$A17,'Demandes'!$C$5:$C$154,"&lt;="&amp;(AR$6+6),'Demandes'!$D$5:$D$154,"&gt;="&amp;AR$6)&gt;0,"C",""))</f>
        <v/>
      </c>
      <c r="AS17" t="str">
        <f>IF($A17="","",IF(COUNTIFS('Demandes'!$A$5:$A$154,$A17,'Demandes'!$C$5:$C$154,"&lt;="&amp;(AS$6+6),'Demandes'!$D$5:$D$154,"&gt;="&amp;AS$6)&gt;0,"C",""))</f>
        <v/>
      </c>
      <c r="AT17" t="str">
        <f>IF($A17="","",IF(COUNTIFS('Demandes'!$A$5:$A$154,$A17,'Demandes'!$C$5:$C$154,"&lt;="&amp;(AT$6+6),'Demandes'!$D$5:$D$154,"&gt;="&amp;AT$6)&gt;0,"C",""))</f>
        <v/>
      </c>
      <c r="AU17" t="str">
        <f>IF($A17="","",IF(COUNTIFS('Demandes'!$A$5:$A$154,$A17,'Demandes'!$C$5:$C$154,"&lt;="&amp;(AU$6+6),'Demandes'!$D$5:$D$154,"&gt;="&amp;AU$6)&gt;0,"C",""))</f>
        <v/>
      </c>
      <c r="AV17" t="str">
        <f>IF($A17="","",IF(COUNTIFS('Demandes'!$A$5:$A$154,$A17,'Demandes'!$C$5:$C$154,"&lt;="&amp;(AV$6+6),'Demandes'!$D$5:$D$154,"&gt;="&amp;AV$6)&gt;0,"C",""))</f>
        <v/>
      </c>
      <c r="AW17" t="str">
        <f>IF($A17="","",IF(COUNTIFS('Demandes'!$A$5:$A$154,$A17,'Demandes'!$C$5:$C$154,"&lt;="&amp;(AW$6+6),'Demandes'!$D$5:$D$154,"&gt;="&amp;AW$6)&gt;0,"C",""))</f>
        <v/>
      </c>
      <c r="AX17" t="str">
        <f>IF($A17="","",IF(COUNTIFS('Demandes'!$A$5:$A$154,$A17,'Demandes'!$C$5:$C$154,"&lt;="&amp;(AX$6+6),'Demandes'!$D$5:$D$154,"&gt;="&amp;AX$6)&gt;0,"C",""))</f>
        <v/>
      </c>
      <c r="AY17" t="str">
        <f>IF($A17="","",IF(COUNTIFS('Demandes'!$A$5:$A$154,$A17,'Demandes'!$C$5:$C$154,"&lt;="&amp;(AY$6+6),'Demandes'!$D$5:$D$154,"&gt;="&amp;AY$6)&gt;0,"C",""))</f>
        <v/>
      </c>
      <c r="AZ17" t="str">
        <f>IF($A17="","",IF(COUNTIFS('Demandes'!$A$5:$A$154,$A17,'Demandes'!$C$5:$C$154,"&lt;="&amp;(AZ$6+6),'Demandes'!$D$5:$D$154,"&gt;="&amp;AZ$6)&gt;0,"C",""))</f>
        <v/>
      </c>
      <c r="BA17" t="str">
        <f>IF($A17="","",IF(COUNTIFS('Demandes'!$A$5:$A$154,$A17,'Demandes'!$C$5:$C$154,"&lt;="&amp;(BA$6+6),'Demandes'!$D$5:$D$154,"&gt;="&amp;BA$6)&gt;0,"C",""))</f>
        <v/>
      </c>
      <c r="BB17" t="str">
        <f>IF($A17="","",IF(COUNTIFS('Demandes'!$A$5:$A$154,$A17,'Demandes'!$C$5:$C$154,"&lt;="&amp;(BB$6+6),'Demandes'!$D$5:$D$154,"&gt;="&amp;BB$6)&gt;0,"C",""))</f>
        <v/>
      </c>
      <c r="BC17" t="str">
        <f>IF($A17="","",IF(COUNTIFS('Demandes'!$A$5:$A$154,$A17,'Demandes'!$C$5:$C$154,"&lt;="&amp;(BC$6+6),'Demandes'!$D$5:$D$154,"&gt;="&amp;BC$6)&gt;0,"C",""))</f>
        <v/>
      </c>
      <c r="BD17" t="str">
        <f>IF($A17="","",IF(COUNTIFS('Demandes'!$A$5:$A$154,$A17,'Demandes'!$C$5:$C$154,"&lt;="&amp;(BD$6+6),'Demandes'!$D$5:$D$154,"&gt;="&amp;BD$6)&gt;0,"C",""))</f>
        <v/>
      </c>
    </row>
    <row r="18">
      <c r="A18" t="str">
        <v/>
      </c>
      <c r="B18" t="str">
        <v/>
      </c>
      <c r="C18" t="str">
        <f>IF($A18="","",SUMIF('Demandes'!$A$5:$A$154,$A18,'Demandes'!$E$5:$E$154))</f>
        <v/>
      </c>
      <c r="D18" t="str">
        <f>IF(OR($A18="",$B18=""),"",$B18-$C18)</f>
        <v/>
      </c>
      <c r="E18" t="str">
        <f>IF($A18="","",IF(COUNTIFS('Demandes'!$A$5:$A$154,$A18,'Demandes'!$C$5:$C$154,"&lt;="&amp;(E$6+6),'Demandes'!$D$5:$D$154,"&gt;="&amp;E$6)&gt;0,"C",""))</f>
        <v/>
      </c>
      <c r="F18" t="str">
        <f>IF($A18="","",IF(COUNTIFS('Demandes'!$A$5:$A$154,$A18,'Demandes'!$C$5:$C$154,"&lt;="&amp;(F$6+6),'Demandes'!$D$5:$D$154,"&gt;="&amp;F$6)&gt;0,"C",""))</f>
        <v/>
      </c>
      <c r="G18" t="str">
        <f>IF($A18="","",IF(COUNTIFS('Demandes'!$A$5:$A$154,$A18,'Demandes'!$C$5:$C$154,"&lt;="&amp;(G$6+6),'Demandes'!$D$5:$D$154,"&gt;="&amp;G$6)&gt;0,"C",""))</f>
        <v/>
      </c>
      <c r="H18" t="str">
        <f>IF($A18="","",IF(COUNTIFS('Demandes'!$A$5:$A$154,$A18,'Demandes'!$C$5:$C$154,"&lt;="&amp;(H$6+6),'Demandes'!$D$5:$D$154,"&gt;="&amp;H$6)&gt;0,"C",""))</f>
        <v/>
      </c>
      <c r="I18" t="str">
        <f>IF($A18="","",IF(COUNTIFS('Demandes'!$A$5:$A$154,$A18,'Demandes'!$C$5:$C$154,"&lt;="&amp;(I$6+6),'Demandes'!$D$5:$D$154,"&gt;="&amp;I$6)&gt;0,"C",""))</f>
        <v/>
      </c>
      <c r="J18" t="str">
        <f>IF($A18="","",IF(COUNTIFS('Demandes'!$A$5:$A$154,$A18,'Demandes'!$C$5:$C$154,"&lt;="&amp;(J$6+6),'Demandes'!$D$5:$D$154,"&gt;="&amp;J$6)&gt;0,"C",""))</f>
        <v/>
      </c>
      <c r="K18" t="str">
        <f>IF($A18="","",IF(COUNTIFS('Demandes'!$A$5:$A$154,$A18,'Demandes'!$C$5:$C$154,"&lt;="&amp;(K$6+6),'Demandes'!$D$5:$D$154,"&gt;="&amp;K$6)&gt;0,"C",""))</f>
        <v/>
      </c>
      <c r="L18" t="str">
        <f>IF($A18="","",IF(COUNTIFS('Demandes'!$A$5:$A$154,$A18,'Demandes'!$C$5:$C$154,"&lt;="&amp;(L$6+6),'Demandes'!$D$5:$D$154,"&gt;="&amp;L$6)&gt;0,"C",""))</f>
        <v/>
      </c>
      <c r="M18" t="str">
        <f>IF($A18="","",IF(COUNTIFS('Demandes'!$A$5:$A$154,$A18,'Demandes'!$C$5:$C$154,"&lt;="&amp;(M$6+6),'Demandes'!$D$5:$D$154,"&gt;="&amp;M$6)&gt;0,"C",""))</f>
        <v/>
      </c>
      <c r="N18" t="str">
        <f>IF($A18="","",IF(COUNTIFS('Demandes'!$A$5:$A$154,$A18,'Demandes'!$C$5:$C$154,"&lt;="&amp;(N$6+6),'Demandes'!$D$5:$D$154,"&gt;="&amp;N$6)&gt;0,"C",""))</f>
        <v/>
      </c>
      <c r="O18" t="str">
        <f>IF($A18="","",IF(COUNTIFS('Demandes'!$A$5:$A$154,$A18,'Demandes'!$C$5:$C$154,"&lt;="&amp;(O$6+6),'Demandes'!$D$5:$D$154,"&gt;="&amp;O$6)&gt;0,"C",""))</f>
        <v/>
      </c>
      <c r="P18" t="str">
        <f>IF($A18="","",IF(COUNTIFS('Demandes'!$A$5:$A$154,$A18,'Demandes'!$C$5:$C$154,"&lt;="&amp;(P$6+6),'Demandes'!$D$5:$D$154,"&gt;="&amp;P$6)&gt;0,"C",""))</f>
        <v/>
      </c>
      <c r="Q18" t="str">
        <f>IF($A18="","",IF(COUNTIFS('Demandes'!$A$5:$A$154,$A18,'Demandes'!$C$5:$C$154,"&lt;="&amp;(Q$6+6),'Demandes'!$D$5:$D$154,"&gt;="&amp;Q$6)&gt;0,"C",""))</f>
        <v/>
      </c>
      <c r="R18" t="str">
        <f>IF($A18="","",IF(COUNTIFS('Demandes'!$A$5:$A$154,$A18,'Demandes'!$C$5:$C$154,"&lt;="&amp;(R$6+6),'Demandes'!$D$5:$D$154,"&gt;="&amp;R$6)&gt;0,"C",""))</f>
        <v/>
      </c>
      <c r="S18" t="str">
        <f>IF($A18="","",IF(COUNTIFS('Demandes'!$A$5:$A$154,$A18,'Demandes'!$C$5:$C$154,"&lt;="&amp;(S$6+6),'Demandes'!$D$5:$D$154,"&gt;="&amp;S$6)&gt;0,"C",""))</f>
        <v/>
      </c>
      <c r="T18" t="str">
        <f>IF($A18="","",IF(COUNTIFS('Demandes'!$A$5:$A$154,$A18,'Demandes'!$C$5:$C$154,"&lt;="&amp;(T$6+6),'Demandes'!$D$5:$D$154,"&gt;="&amp;T$6)&gt;0,"C",""))</f>
        <v/>
      </c>
      <c r="U18" t="str">
        <f>IF($A18="","",IF(COUNTIFS('Demandes'!$A$5:$A$154,$A18,'Demandes'!$C$5:$C$154,"&lt;="&amp;(U$6+6),'Demandes'!$D$5:$D$154,"&gt;="&amp;U$6)&gt;0,"C",""))</f>
        <v/>
      </c>
      <c r="V18" t="str">
        <f>IF($A18="","",IF(COUNTIFS('Demandes'!$A$5:$A$154,$A18,'Demandes'!$C$5:$C$154,"&lt;="&amp;(V$6+6),'Demandes'!$D$5:$D$154,"&gt;="&amp;V$6)&gt;0,"C",""))</f>
        <v/>
      </c>
      <c r="W18" t="str">
        <f>IF($A18="","",IF(COUNTIFS('Demandes'!$A$5:$A$154,$A18,'Demandes'!$C$5:$C$154,"&lt;="&amp;(W$6+6),'Demandes'!$D$5:$D$154,"&gt;="&amp;W$6)&gt;0,"C",""))</f>
        <v/>
      </c>
      <c r="X18" t="str">
        <f>IF($A18="","",IF(COUNTIFS('Demandes'!$A$5:$A$154,$A18,'Demandes'!$C$5:$C$154,"&lt;="&amp;(X$6+6),'Demandes'!$D$5:$D$154,"&gt;="&amp;X$6)&gt;0,"C",""))</f>
        <v/>
      </c>
      <c r="Y18" t="str">
        <f>IF($A18="","",IF(COUNTIFS('Demandes'!$A$5:$A$154,$A18,'Demandes'!$C$5:$C$154,"&lt;="&amp;(Y$6+6),'Demandes'!$D$5:$D$154,"&gt;="&amp;Y$6)&gt;0,"C",""))</f>
        <v/>
      </c>
      <c r="Z18" t="str">
        <f>IF($A18="","",IF(COUNTIFS('Demandes'!$A$5:$A$154,$A18,'Demandes'!$C$5:$C$154,"&lt;="&amp;(Z$6+6),'Demandes'!$D$5:$D$154,"&gt;="&amp;Z$6)&gt;0,"C",""))</f>
        <v/>
      </c>
      <c r="AA18" t="str">
        <f>IF($A18="","",IF(COUNTIFS('Demandes'!$A$5:$A$154,$A18,'Demandes'!$C$5:$C$154,"&lt;="&amp;(AA$6+6),'Demandes'!$D$5:$D$154,"&gt;="&amp;AA$6)&gt;0,"C",""))</f>
        <v/>
      </c>
      <c r="AB18" t="str">
        <f>IF($A18="","",IF(COUNTIFS('Demandes'!$A$5:$A$154,$A18,'Demandes'!$C$5:$C$154,"&lt;="&amp;(AB$6+6),'Demandes'!$D$5:$D$154,"&gt;="&amp;AB$6)&gt;0,"C",""))</f>
        <v/>
      </c>
      <c r="AC18" t="str">
        <f>IF($A18="","",IF(COUNTIFS('Demandes'!$A$5:$A$154,$A18,'Demandes'!$C$5:$C$154,"&lt;="&amp;(AC$6+6),'Demandes'!$D$5:$D$154,"&gt;="&amp;AC$6)&gt;0,"C",""))</f>
        <v/>
      </c>
      <c r="AD18" t="str">
        <f>IF($A18="","",IF(COUNTIFS('Demandes'!$A$5:$A$154,$A18,'Demandes'!$C$5:$C$154,"&lt;="&amp;(AD$6+6),'Demandes'!$D$5:$D$154,"&gt;="&amp;AD$6)&gt;0,"C",""))</f>
        <v/>
      </c>
      <c r="AE18" t="str">
        <f>IF($A18="","",IF(COUNTIFS('Demandes'!$A$5:$A$154,$A18,'Demandes'!$C$5:$C$154,"&lt;="&amp;(AE$6+6),'Demandes'!$D$5:$D$154,"&gt;="&amp;AE$6)&gt;0,"C",""))</f>
        <v/>
      </c>
      <c r="AF18" t="str">
        <f>IF($A18="","",IF(COUNTIFS('Demandes'!$A$5:$A$154,$A18,'Demandes'!$C$5:$C$154,"&lt;="&amp;(AF$6+6),'Demandes'!$D$5:$D$154,"&gt;="&amp;AF$6)&gt;0,"C",""))</f>
        <v/>
      </c>
      <c r="AG18" t="str">
        <f>IF($A18="","",IF(COUNTIFS('Demandes'!$A$5:$A$154,$A18,'Demandes'!$C$5:$C$154,"&lt;="&amp;(AG$6+6),'Demandes'!$D$5:$D$154,"&gt;="&amp;AG$6)&gt;0,"C",""))</f>
        <v/>
      </c>
      <c r="AH18" t="str">
        <f>IF($A18="","",IF(COUNTIFS('Demandes'!$A$5:$A$154,$A18,'Demandes'!$C$5:$C$154,"&lt;="&amp;(AH$6+6),'Demandes'!$D$5:$D$154,"&gt;="&amp;AH$6)&gt;0,"C",""))</f>
        <v/>
      </c>
      <c r="AI18" t="str">
        <f>IF($A18="","",IF(COUNTIFS('Demandes'!$A$5:$A$154,$A18,'Demandes'!$C$5:$C$154,"&lt;="&amp;(AI$6+6),'Demandes'!$D$5:$D$154,"&gt;="&amp;AI$6)&gt;0,"C",""))</f>
        <v/>
      </c>
      <c r="AJ18" t="str">
        <f>IF($A18="","",IF(COUNTIFS('Demandes'!$A$5:$A$154,$A18,'Demandes'!$C$5:$C$154,"&lt;="&amp;(AJ$6+6),'Demandes'!$D$5:$D$154,"&gt;="&amp;AJ$6)&gt;0,"C",""))</f>
        <v/>
      </c>
      <c r="AK18" t="str">
        <f>IF($A18="","",IF(COUNTIFS('Demandes'!$A$5:$A$154,$A18,'Demandes'!$C$5:$C$154,"&lt;="&amp;(AK$6+6),'Demandes'!$D$5:$D$154,"&gt;="&amp;AK$6)&gt;0,"C",""))</f>
        <v/>
      </c>
      <c r="AL18" t="str">
        <f>IF($A18="","",IF(COUNTIFS('Demandes'!$A$5:$A$154,$A18,'Demandes'!$C$5:$C$154,"&lt;="&amp;(AL$6+6),'Demandes'!$D$5:$D$154,"&gt;="&amp;AL$6)&gt;0,"C",""))</f>
        <v/>
      </c>
      <c r="AM18" t="str">
        <f>IF($A18="","",IF(COUNTIFS('Demandes'!$A$5:$A$154,$A18,'Demandes'!$C$5:$C$154,"&lt;="&amp;(AM$6+6),'Demandes'!$D$5:$D$154,"&gt;="&amp;AM$6)&gt;0,"C",""))</f>
        <v/>
      </c>
      <c r="AN18" t="str">
        <f>IF($A18="","",IF(COUNTIFS('Demandes'!$A$5:$A$154,$A18,'Demandes'!$C$5:$C$154,"&lt;="&amp;(AN$6+6),'Demandes'!$D$5:$D$154,"&gt;="&amp;AN$6)&gt;0,"C",""))</f>
        <v/>
      </c>
      <c r="AO18" t="str">
        <f>IF($A18="","",IF(COUNTIFS('Demandes'!$A$5:$A$154,$A18,'Demandes'!$C$5:$C$154,"&lt;="&amp;(AO$6+6),'Demandes'!$D$5:$D$154,"&gt;="&amp;AO$6)&gt;0,"C",""))</f>
        <v/>
      </c>
      <c r="AP18" t="str">
        <f>IF($A18="","",IF(COUNTIFS('Demandes'!$A$5:$A$154,$A18,'Demandes'!$C$5:$C$154,"&lt;="&amp;(AP$6+6),'Demandes'!$D$5:$D$154,"&gt;="&amp;AP$6)&gt;0,"C",""))</f>
        <v/>
      </c>
      <c r="AQ18" t="str">
        <f>IF($A18="","",IF(COUNTIFS('Demandes'!$A$5:$A$154,$A18,'Demandes'!$C$5:$C$154,"&lt;="&amp;(AQ$6+6),'Demandes'!$D$5:$D$154,"&gt;="&amp;AQ$6)&gt;0,"C",""))</f>
        <v/>
      </c>
      <c r="AR18" t="str">
        <f>IF($A18="","",IF(COUNTIFS('Demandes'!$A$5:$A$154,$A18,'Demandes'!$C$5:$C$154,"&lt;="&amp;(AR$6+6),'Demandes'!$D$5:$D$154,"&gt;="&amp;AR$6)&gt;0,"C",""))</f>
        <v/>
      </c>
      <c r="AS18" t="str">
        <f>IF($A18="","",IF(COUNTIFS('Demandes'!$A$5:$A$154,$A18,'Demandes'!$C$5:$C$154,"&lt;="&amp;(AS$6+6),'Demandes'!$D$5:$D$154,"&gt;="&amp;AS$6)&gt;0,"C",""))</f>
        <v/>
      </c>
      <c r="AT18" t="str">
        <f>IF($A18="","",IF(COUNTIFS('Demandes'!$A$5:$A$154,$A18,'Demandes'!$C$5:$C$154,"&lt;="&amp;(AT$6+6),'Demandes'!$D$5:$D$154,"&gt;="&amp;AT$6)&gt;0,"C",""))</f>
        <v/>
      </c>
      <c r="AU18" t="str">
        <f>IF($A18="","",IF(COUNTIFS('Demandes'!$A$5:$A$154,$A18,'Demandes'!$C$5:$C$154,"&lt;="&amp;(AU$6+6),'Demandes'!$D$5:$D$154,"&gt;="&amp;AU$6)&gt;0,"C",""))</f>
        <v/>
      </c>
      <c r="AV18" t="str">
        <f>IF($A18="","",IF(COUNTIFS('Demandes'!$A$5:$A$154,$A18,'Demandes'!$C$5:$C$154,"&lt;="&amp;(AV$6+6),'Demandes'!$D$5:$D$154,"&gt;="&amp;AV$6)&gt;0,"C",""))</f>
        <v/>
      </c>
      <c r="AW18" t="str">
        <f>IF($A18="","",IF(COUNTIFS('Demandes'!$A$5:$A$154,$A18,'Demandes'!$C$5:$C$154,"&lt;="&amp;(AW$6+6),'Demandes'!$D$5:$D$154,"&gt;="&amp;AW$6)&gt;0,"C",""))</f>
        <v/>
      </c>
      <c r="AX18" t="str">
        <f>IF($A18="","",IF(COUNTIFS('Demandes'!$A$5:$A$154,$A18,'Demandes'!$C$5:$C$154,"&lt;="&amp;(AX$6+6),'Demandes'!$D$5:$D$154,"&gt;="&amp;AX$6)&gt;0,"C",""))</f>
        <v/>
      </c>
      <c r="AY18" t="str">
        <f>IF($A18="","",IF(COUNTIFS('Demandes'!$A$5:$A$154,$A18,'Demandes'!$C$5:$C$154,"&lt;="&amp;(AY$6+6),'Demandes'!$D$5:$D$154,"&gt;="&amp;AY$6)&gt;0,"C",""))</f>
        <v/>
      </c>
      <c r="AZ18" t="str">
        <f>IF($A18="","",IF(COUNTIFS('Demandes'!$A$5:$A$154,$A18,'Demandes'!$C$5:$C$154,"&lt;="&amp;(AZ$6+6),'Demandes'!$D$5:$D$154,"&gt;="&amp;AZ$6)&gt;0,"C",""))</f>
        <v/>
      </c>
      <c r="BA18" t="str">
        <f>IF($A18="","",IF(COUNTIFS('Demandes'!$A$5:$A$154,$A18,'Demandes'!$C$5:$C$154,"&lt;="&amp;(BA$6+6),'Demandes'!$D$5:$D$154,"&gt;="&amp;BA$6)&gt;0,"C",""))</f>
        <v/>
      </c>
      <c r="BB18" t="str">
        <f>IF($A18="","",IF(COUNTIFS('Demandes'!$A$5:$A$154,$A18,'Demandes'!$C$5:$C$154,"&lt;="&amp;(BB$6+6),'Demandes'!$D$5:$D$154,"&gt;="&amp;BB$6)&gt;0,"C",""))</f>
        <v/>
      </c>
      <c r="BC18" t="str">
        <f>IF($A18="","",IF(COUNTIFS('Demandes'!$A$5:$A$154,$A18,'Demandes'!$C$5:$C$154,"&lt;="&amp;(BC$6+6),'Demandes'!$D$5:$D$154,"&gt;="&amp;BC$6)&gt;0,"C",""))</f>
        <v/>
      </c>
      <c r="BD18" t="str">
        <f>IF($A18="","",IF(COUNTIFS('Demandes'!$A$5:$A$154,$A18,'Demandes'!$C$5:$C$154,"&lt;="&amp;(BD$6+6),'Demandes'!$D$5:$D$154,"&gt;="&amp;BD$6)&gt;0,"C",""))</f>
        <v/>
      </c>
    </row>
  </sheetData>
  <mergeCells count="1">
    <mergeCell ref="A1:I1"/>
  </mergeCells>
  <ignoredErrors>
    <ignoredError numberStoredAsText="1" sqref="A1:B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54"/>
  <sheetViews>
    <sheetView workbookViewId="0"/>
  </sheetViews>
  <cols>
    <col min="1" max="1" width="26.83203125" customWidth="1"/>
    <col min="2" max="2" width="18.83203125" customWidth="1"/>
    <col min="3" max="3" width="12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  <col min="8" max="8" width="34.83203125" customWidth="1"/>
  </cols>
  <sheetData>
    <row r="1">
      <c r="A1" t="str">
        <v>DEMANDES DE CONGÉS</v>
      </c>
    </row>
    <row r="2">
      <c r="A2" t="str">
        <v>Une ligne par période de congé. Écrivez le nom du salarié exactement comme dans l'onglet « Planning ».</v>
      </c>
    </row>
    <row r="3">
      <c r="A3" t="str">
        <v>Jours ouvrables : du lundi au samedi, dimanches non comptés. Un jour férié chômé dans l'entreprise ne se décompte pas : retirez-le du total à la main.</v>
      </c>
    </row>
    <row r="4">
      <c r="A4" t="str">
        <v>Salarié</v>
      </c>
      <c r="B4" t="str">
        <v>Motif</v>
      </c>
      <c r="C4" t="str">
        <v>Du</v>
      </c>
      <c r="D4" t="str">
        <v>Au</v>
      </c>
      <c r="E4" t="str">
        <v>Jours ouvrables</v>
      </c>
      <c r="F4" t="str">
        <v>Demandé le</v>
      </c>
      <c r="G4" t="str">
        <v>Accepté le</v>
      </c>
      <c r="H4" t="str">
        <v>Remarques</v>
      </c>
    </row>
    <row r="5">
      <c r="A5" t="str">
        <v/>
      </c>
      <c r="B5" t="str">
        <v/>
      </c>
      <c r="C5" t="str">
        <v/>
      </c>
      <c r="D5" t="str">
        <v/>
      </c>
      <c r="E5" t="str">
        <f>IF(AND(ISNUMBER(C5),ISNUMBER(D5)),_xlfn.NETWORKDAYS.INTL(C5,D5,"0000001"),"")</f>
        <v/>
      </c>
      <c r="F5" t="str">
        <v/>
      </c>
      <c r="G5" t="str">
        <v/>
      </c>
      <c r="H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f>IF(AND(ISNUMBER(C6),ISNUMBER(D6)),_xlfn.NETWORKDAYS.INTL(C6,D6,"0000001"),"")</f>
        <v/>
      </c>
      <c r="F6" t="str">
        <v/>
      </c>
      <c r="G6" t="str">
        <v/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f>IF(AND(ISNUMBER(C7),ISNUMBER(D7)),_xlfn.NETWORKDAYS.INTL(C7,D7,"0000001"),"")</f>
        <v/>
      </c>
      <c r="F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f>IF(AND(ISNUMBER(C8),ISNUMBER(D8)),_xlfn.NETWORKDAYS.INTL(C8,D8,"0000001"),"")</f>
        <v/>
      </c>
      <c r="F8" t="str">
        <v/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f>IF(AND(ISNUMBER(C9),ISNUMBER(D9)),_xlfn.NETWORKDAYS.INTL(C9,D9,"0000001"),"")</f>
        <v/>
      </c>
      <c r="F9" t="str">
        <v/>
      </c>
      <c r="G9" t="str">
        <v/>
      </c>
      <c r="H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f>IF(AND(ISNUMBER(C10),ISNUMBER(D10)),_xlfn.NETWORKDAYS.INTL(C10,D10,"0000001"),"")</f>
        <v/>
      </c>
      <c r="F10" t="str">
        <v/>
      </c>
      <c r="G10" t="str">
        <v/>
      </c>
      <c r="H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f>IF(AND(ISNUMBER(C11),ISNUMBER(D11)),_xlfn.NETWORKDAYS.INTL(C11,D11,"0000001"),"")</f>
        <v/>
      </c>
      <c r="F11" t="str">
        <v/>
      </c>
      <c r="G11" t="str">
        <v/>
      </c>
      <c r="H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f>IF(AND(ISNUMBER(C12),ISNUMBER(D12)),_xlfn.NETWORKDAYS.INTL(C12,D12,"0000001"),"")</f>
        <v/>
      </c>
      <c r="F12" t="str">
        <v/>
      </c>
      <c r="G12" t="str">
        <v/>
      </c>
      <c r="H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f>IF(AND(ISNUMBER(C13),ISNUMBER(D13)),_xlfn.NETWORKDAYS.INTL(C13,D13,"0000001"),"")</f>
        <v/>
      </c>
      <c r="F13" t="str">
        <v/>
      </c>
      <c r="G13" t="str">
        <v/>
      </c>
      <c r="H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f>IF(AND(ISNUMBER(C14),ISNUMBER(D14)),_xlfn.NETWORKDAYS.INTL(C14,D14,"0000001"),"")</f>
        <v/>
      </c>
      <c r="F14" t="str">
        <v/>
      </c>
      <c r="G14" t="str">
        <v/>
      </c>
      <c r="H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f>IF(AND(ISNUMBER(C15),ISNUMBER(D15)),_xlfn.NETWORKDAYS.INTL(C15,D15,"0000001"),"")</f>
        <v/>
      </c>
      <c r="F15" t="str">
        <v/>
      </c>
      <c r="G15" t="str">
        <v/>
      </c>
      <c r="H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f>IF(AND(ISNUMBER(C16),ISNUMBER(D16)),_xlfn.NETWORKDAYS.INTL(C16,D16,"0000001"),"")</f>
        <v/>
      </c>
      <c r="F16" t="str">
        <v/>
      </c>
      <c r="G16" t="str">
        <v/>
      </c>
      <c r="H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f>IF(AND(ISNUMBER(C17),ISNUMBER(D17)),_xlfn.NETWORKDAYS.INTL(C17,D17,"0000001"),"")</f>
        <v/>
      </c>
      <c r="F17" t="str">
        <v/>
      </c>
      <c r="G17" t="str">
        <v/>
      </c>
      <c r="H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f>IF(AND(ISNUMBER(C18),ISNUMBER(D18)),_xlfn.NETWORKDAYS.INTL(C18,D18,"0000001"),"")</f>
        <v/>
      </c>
      <c r="F18" t="str">
        <v/>
      </c>
      <c r="G18" t="str">
        <v/>
      </c>
      <c r="H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f>IF(AND(ISNUMBER(C19),ISNUMBER(D19)),_xlfn.NETWORKDAYS.INTL(C19,D19,"0000001"),"")</f>
        <v/>
      </c>
      <c r="F19" t="str">
        <v/>
      </c>
      <c r="G19" t="str">
        <v/>
      </c>
      <c r="H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f>IF(AND(ISNUMBER(C20),ISNUMBER(D20)),_xlfn.NETWORKDAYS.INTL(C20,D20,"0000001"),"")</f>
        <v/>
      </c>
      <c r="F20" t="str">
        <v/>
      </c>
      <c r="G20" t="str">
        <v/>
      </c>
      <c r="H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f>IF(AND(ISNUMBER(C21),ISNUMBER(D21)),_xlfn.NETWORKDAYS.INTL(C21,D21,"0000001"),"")</f>
        <v/>
      </c>
      <c r="F21" t="str">
        <v/>
      </c>
      <c r="G21" t="str">
        <v/>
      </c>
      <c r="H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f>IF(AND(ISNUMBER(C22),ISNUMBER(D22)),_xlfn.NETWORKDAYS.INTL(C22,D22,"0000001"),"")</f>
        <v/>
      </c>
      <c r="F22" t="str">
        <v/>
      </c>
      <c r="G22" t="str">
        <v/>
      </c>
      <c r="H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f>IF(AND(ISNUMBER(C23),ISNUMBER(D23)),_xlfn.NETWORKDAYS.INTL(C23,D23,"0000001"),"")</f>
        <v/>
      </c>
      <c r="F23" t="str">
        <v/>
      </c>
      <c r="G23" t="str">
        <v/>
      </c>
      <c r="H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f>IF(AND(ISNUMBER(C24),ISNUMBER(D24)),_xlfn.NETWORKDAYS.INTL(C24,D24,"0000001"),"")</f>
        <v/>
      </c>
      <c r="F24" t="str">
        <v/>
      </c>
      <c r="G24" t="str">
        <v/>
      </c>
      <c r="H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f>IF(AND(ISNUMBER(C25),ISNUMBER(D25)),_xlfn.NETWORKDAYS.INTL(C25,D25,"0000001"),"")</f>
        <v/>
      </c>
      <c r="F25" t="str">
        <v/>
      </c>
      <c r="G25" t="str">
        <v/>
      </c>
      <c r="H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f>IF(AND(ISNUMBER(C26),ISNUMBER(D26)),_xlfn.NETWORKDAYS.INTL(C26,D26,"0000001"),"")</f>
        <v/>
      </c>
      <c r="F26" t="str">
        <v/>
      </c>
      <c r="G26" t="str">
        <v/>
      </c>
      <c r="H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f>IF(AND(ISNUMBER(C27),ISNUMBER(D27)),_xlfn.NETWORKDAYS.INTL(C27,D27,"0000001"),"")</f>
        <v/>
      </c>
      <c r="F27" t="str">
        <v/>
      </c>
      <c r="G27" t="str">
        <v/>
      </c>
      <c r="H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f>IF(AND(ISNUMBER(C28),ISNUMBER(D28)),_xlfn.NETWORKDAYS.INTL(C28,D28,"0000001"),"")</f>
        <v/>
      </c>
      <c r="F28" t="str">
        <v/>
      </c>
      <c r="G28" t="str">
        <v/>
      </c>
      <c r="H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f>IF(AND(ISNUMBER(C29),ISNUMBER(D29)),_xlfn.NETWORKDAYS.INTL(C29,D29,"0000001"),"")</f>
        <v/>
      </c>
      <c r="F29" t="str">
        <v/>
      </c>
      <c r="G29" t="str">
        <v/>
      </c>
      <c r="H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f>IF(AND(ISNUMBER(C30),ISNUMBER(D30)),_xlfn.NETWORKDAYS.INTL(C30,D30,"0000001"),"")</f>
        <v/>
      </c>
      <c r="F30" t="str">
        <v/>
      </c>
      <c r="G30" t="str">
        <v/>
      </c>
      <c r="H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f>IF(AND(ISNUMBER(C31),ISNUMBER(D31)),_xlfn.NETWORKDAYS.INTL(C31,D31,"0000001"),"")</f>
        <v/>
      </c>
      <c r="F31" t="str">
        <v/>
      </c>
      <c r="G31" t="str">
        <v/>
      </c>
      <c r="H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f>IF(AND(ISNUMBER(C32),ISNUMBER(D32)),_xlfn.NETWORKDAYS.INTL(C32,D32,"0000001"),"")</f>
        <v/>
      </c>
      <c r="F32" t="str">
        <v/>
      </c>
      <c r="G32" t="str">
        <v/>
      </c>
      <c r="H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f>IF(AND(ISNUMBER(C33),ISNUMBER(D33)),_xlfn.NETWORKDAYS.INTL(C33,D33,"0000001"),"")</f>
        <v/>
      </c>
      <c r="F33" t="str">
        <v/>
      </c>
      <c r="G33" t="str">
        <v/>
      </c>
      <c r="H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f>IF(AND(ISNUMBER(C34),ISNUMBER(D34)),_xlfn.NETWORKDAYS.INTL(C34,D34,"0000001"),"")</f>
        <v/>
      </c>
      <c r="F34" t="str">
        <v/>
      </c>
      <c r="G34" t="str">
        <v/>
      </c>
      <c r="H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f>IF(AND(ISNUMBER(C35),ISNUMBER(D35)),_xlfn.NETWORKDAYS.INTL(C35,D35,"0000001"),"")</f>
        <v/>
      </c>
      <c r="F35" t="str">
        <v/>
      </c>
      <c r="G35" t="str">
        <v/>
      </c>
      <c r="H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f>IF(AND(ISNUMBER(C36),ISNUMBER(D36)),_xlfn.NETWORKDAYS.INTL(C36,D36,"0000001"),"")</f>
        <v/>
      </c>
      <c r="F36" t="str">
        <v/>
      </c>
      <c r="G36" t="str">
        <v/>
      </c>
      <c r="H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f>IF(AND(ISNUMBER(C37),ISNUMBER(D37)),_xlfn.NETWORKDAYS.INTL(C37,D37,"0000001"),"")</f>
        <v/>
      </c>
      <c r="F37" t="str">
        <v/>
      </c>
      <c r="G37" t="str">
        <v/>
      </c>
      <c r="H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f>IF(AND(ISNUMBER(C38),ISNUMBER(D38)),_xlfn.NETWORKDAYS.INTL(C38,D38,"0000001"),"")</f>
        <v/>
      </c>
      <c r="F38" t="str">
        <v/>
      </c>
      <c r="G38" t="str">
        <v/>
      </c>
      <c r="H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f>IF(AND(ISNUMBER(C39),ISNUMBER(D39)),_xlfn.NETWORKDAYS.INTL(C39,D39,"0000001"),"")</f>
        <v/>
      </c>
      <c r="F39" t="str">
        <v/>
      </c>
      <c r="G39" t="str">
        <v/>
      </c>
      <c r="H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f>IF(AND(ISNUMBER(C40),ISNUMBER(D40)),_xlfn.NETWORKDAYS.INTL(C40,D40,"0000001"),"")</f>
        <v/>
      </c>
      <c r="F40" t="str">
        <v/>
      </c>
      <c r="G40" t="str">
        <v/>
      </c>
      <c r="H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f>IF(AND(ISNUMBER(C41),ISNUMBER(D41)),_xlfn.NETWORKDAYS.INTL(C41,D41,"0000001"),"")</f>
        <v/>
      </c>
      <c r="F41" t="str">
        <v/>
      </c>
      <c r="G41" t="str">
        <v/>
      </c>
      <c r="H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f>IF(AND(ISNUMBER(C42),ISNUMBER(D42)),_xlfn.NETWORKDAYS.INTL(C42,D42,"0000001"),"")</f>
        <v/>
      </c>
      <c r="F42" t="str">
        <v/>
      </c>
      <c r="G42" t="str">
        <v/>
      </c>
      <c r="H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f>IF(AND(ISNUMBER(C43),ISNUMBER(D43)),_xlfn.NETWORKDAYS.INTL(C43,D43,"0000001"),"")</f>
        <v/>
      </c>
      <c r="F43" t="str">
        <v/>
      </c>
      <c r="G43" t="str">
        <v/>
      </c>
      <c r="H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f>IF(AND(ISNUMBER(C44),ISNUMBER(D44)),_xlfn.NETWORKDAYS.INTL(C44,D44,"0000001"),"")</f>
        <v/>
      </c>
      <c r="F44" t="str">
        <v/>
      </c>
      <c r="G44" t="str">
        <v/>
      </c>
      <c r="H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f>IF(AND(ISNUMBER(C45),ISNUMBER(D45)),_xlfn.NETWORKDAYS.INTL(C45,D45,"0000001"),"")</f>
        <v/>
      </c>
      <c r="F45" t="str">
        <v/>
      </c>
      <c r="G45" t="str">
        <v/>
      </c>
      <c r="H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f>IF(AND(ISNUMBER(C46),ISNUMBER(D46)),_xlfn.NETWORKDAYS.INTL(C46,D46,"0000001"),"")</f>
        <v/>
      </c>
      <c r="F46" t="str">
        <v/>
      </c>
      <c r="G46" t="str">
        <v/>
      </c>
      <c r="H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f>IF(AND(ISNUMBER(C47),ISNUMBER(D47)),_xlfn.NETWORKDAYS.INTL(C47,D47,"0000001"),"")</f>
        <v/>
      </c>
      <c r="F47" t="str">
        <v/>
      </c>
      <c r="G47" t="str">
        <v/>
      </c>
      <c r="H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f>IF(AND(ISNUMBER(C48),ISNUMBER(D48)),_xlfn.NETWORKDAYS.INTL(C48,D48,"0000001"),"")</f>
        <v/>
      </c>
      <c r="F48" t="str">
        <v/>
      </c>
      <c r="G48" t="str">
        <v/>
      </c>
      <c r="H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f>IF(AND(ISNUMBER(C49),ISNUMBER(D49)),_xlfn.NETWORKDAYS.INTL(C49,D49,"0000001"),"")</f>
        <v/>
      </c>
      <c r="F49" t="str">
        <v/>
      </c>
      <c r="G49" t="str">
        <v/>
      </c>
      <c r="H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f>IF(AND(ISNUMBER(C50),ISNUMBER(D50)),_xlfn.NETWORKDAYS.INTL(C50,D50,"0000001"),"")</f>
        <v/>
      </c>
      <c r="F50" t="str">
        <v/>
      </c>
      <c r="G50" t="str">
        <v/>
      </c>
      <c r="H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f>IF(AND(ISNUMBER(C51),ISNUMBER(D51)),_xlfn.NETWORKDAYS.INTL(C51,D51,"0000001"),"")</f>
        <v/>
      </c>
      <c r="F51" t="str">
        <v/>
      </c>
      <c r="G51" t="str">
        <v/>
      </c>
      <c r="H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f>IF(AND(ISNUMBER(C52),ISNUMBER(D52)),_xlfn.NETWORKDAYS.INTL(C52,D52,"0000001"),"")</f>
        <v/>
      </c>
      <c r="F52" t="str">
        <v/>
      </c>
      <c r="G52" t="str">
        <v/>
      </c>
      <c r="H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f>IF(AND(ISNUMBER(C53),ISNUMBER(D53)),_xlfn.NETWORKDAYS.INTL(C53,D53,"0000001"),"")</f>
        <v/>
      </c>
      <c r="F53" t="str">
        <v/>
      </c>
      <c r="G53" t="str">
        <v/>
      </c>
      <c r="H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f>IF(AND(ISNUMBER(C54),ISNUMBER(D54)),_xlfn.NETWORKDAYS.INTL(C54,D54,"0000001"),"")</f>
        <v/>
      </c>
      <c r="F54" t="str">
        <v/>
      </c>
      <c r="G54" t="str">
        <v/>
      </c>
      <c r="H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f>IF(AND(ISNUMBER(C55),ISNUMBER(D55)),_xlfn.NETWORKDAYS.INTL(C55,D55,"0000001"),"")</f>
        <v/>
      </c>
      <c r="F55" t="str">
        <v/>
      </c>
      <c r="G55" t="str">
        <v/>
      </c>
      <c r="H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f>IF(AND(ISNUMBER(C56),ISNUMBER(D56)),_xlfn.NETWORKDAYS.INTL(C56,D56,"0000001"),"")</f>
        <v/>
      </c>
      <c r="F56" t="str">
        <v/>
      </c>
      <c r="G56" t="str">
        <v/>
      </c>
      <c r="H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f>IF(AND(ISNUMBER(C57),ISNUMBER(D57)),_xlfn.NETWORKDAYS.INTL(C57,D57,"0000001"),"")</f>
        <v/>
      </c>
      <c r="F57" t="str">
        <v/>
      </c>
      <c r="G57" t="str">
        <v/>
      </c>
      <c r="H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f>IF(AND(ISNUMBER(C58),ISNUMBER(D58)),_xlfn.NETWORKDAYS.INTL(C58,D58,"0000001"),"")</f>
        <v/>
      </c>
      <c r="F58" t="str">
        <v/>
      </c>
      <c r="G58" t="str">
        <v/>
      </c>
      <c r="H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f>IF(AND(ISNUMBER(C59),ISNUMBER(D59)),_xlfn.NETWORKDAYS.INTL(C59,D59,"0000001"),"")</f>
        <v/>
      </c>
      <c r="F59" t="str">
        <v/>
      </c>
      <c r="G59" t="str">
        <v/>
      </c>
      <c r="H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f>IF(AND(ISNUMBER(C60),ISNUMBER(D60)),_xlfn.NETWORKDAYS.INTL(C60,D60,"0000001"),"")</f>
        <v/>
      </c>
      <c r="F60" t="str">
        <v/>
      </c>
      <c r="G60" t="str">
        <v/>
      </c>
      <c r="H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f>IF(AND(ISNUMBER(C61),ISNUMBER(D61)),_xlfn.NETWORKDAYS.INTL(C61,D61,"0000001"),"")</f>
        <v/>
      </c>
      <c r="F61" t="str">
        <v/>
      </c>
      <c r="G61" t="str">
        <v/>
      </c>
      <c r="H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f>IF(AND(ISNUMBER(C62),ISNUMBER(D62)),_xlfn.NETWORKDAYS.INTL(C62,D62,"0000001"),"")</f>
        <v/>
      </c>
      <c r="F62" t="str">
        <v/>
      </c>
      <c r="G62" t="str">
        <v/>
      </c>
      <c r="H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f>IF(AND(ISNUMBER(C63),ISNUMBER(D63)),_xlfn.NETWORKDAYS.INTL(C63,D63,"0000001"),"")</f>
        <v/>
      </c>
      <c r="F63" t="str">
        <v/>
      </c>
      <c r="G63" t="str">
        <v/>
      </c>
      <c r="H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f>IF(AND(ISNUMBER(C64),ISNUMBER(D64)),_xlfn.NETWORKDAYS.INTL(C64,D64,"0000001"),"")</f>
        <v/>
      </c>
      <c r="F64" t="str">
        <v/>
      </c>
      <c r="G64" t="str">
        <v/>
      </c>
      <c r="H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f>IF(AND(ISNUMBER(C65),ISNUMBER(D65)),_xlfn.NETWORKDAYS.INTL(C65,D65,"0000001"),"")</f>
        <v/>
      </c>
      <c r="F65" t="str">
        <v/>
      </c>
      <c r="G65" t="str">
        <v/>
      </c>
      <c r="H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f>IF(AND(ISNUMBER(C66),ISNUMBER(D66)),_xlfn.NETWORKDAYS.INTL(C66,D66,"0000001"),"")</f>
        <v/>
      </c>
      <c r="F66" t="str">
        <v/>
      </c>
      <c r="G66" t="str">
        <v/>
      </c>
      <c r="H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f>IF(AND(ISNUMBER(C67),ISNUMBER(D67)),_xlfn.NETWORKDAYS.INTL(C67,D67,"0000001"),"")</f>
        <v/>
      </c>
      <c r="F67" t="str">
        <v/>
      </c>
      <c r="G67" t="str">
        <v/>
      </c>
      <c r="H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f>IF(AND(ISNUMBER(C68),ISNUMBER(D68)),_xlfn.NETWORKDAYS.INTL(C68,D68,"0000001"),"")</f>
        <v/>
      </c>
      <c r="F68" t="str">
        <v/>
      </c>
      <c r="G68" t="str">
        <v/>
      </c>
      <c r="H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f>IF(AND(ISNUMBER(C69),ISNUMBER(D69)),_xlfn.NETWORKDAYS.INTL(C69,D69,"0000001"),"")</f>
        <v/>
      </c>
      <c r="F69" t="str">
        <v/>
      </c>
      <c r="G69" t="str">
        <v/>
      </c>
      <c r="H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f>IF(AND(ISNUMBER(C70),ISNUMBER(D70)),_xlfn.NETWORKDAYS.INTL(C70,D70,"0000001"),"")</f>
        <v/>
      </c>
      <c r="F70" t="str">
        <v/>
      </c>
      <c r="G70" t="str">
        <v/>
      </c>
      <c r="H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f>IF(AND(ISNUMBER(C71),ISNUMBER(D71)),_xlfn.NETWORKDAYS.INTL(C71,D71,"0000001"),"")</f>
        <v/>
      </c>
      <c r="F71" t="str">
        <v/>
      </c>
      <c r="G71" t="str">
        <v/>
      </c>
      <c r="H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f>IF(AND(ISNUMBER(C72),ISNUMBER(D72)),_xlfn.NETWORKDAYS.INTL(C72,D72,"0000001"),"")</f>
        <v/>
      </c>
      <c r="F72" t="str">
        <v/>
      </c>
      <c r="G72" t="str">
        <v/>
      </c>
      <c r="H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f>IF(AND(ISNUMBER(C73),ISNUMBER(D73)),_xlfn.NETWORKDAYS.INTL(C73,D73,"0000001"),"")</f>
        <v/>
      </c>
      <c r="F73" t="str">
        <v/>
      </c>
      <c r="G73" t="str">
        <v/>
      </c>
      <c r="H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f>IF(AND(ISNUMBER(C74),ISNUMBER(D74)),_xlfn.NETWORKDAYS.INTL(C74,D74,"0000001"),"")</f>
        <v/>
      </c>
      <c r="F74" t="str">
        <v/>
      </c>
      <c r="G74" t="str">
        <v/>
      </c>
      <c r="H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f>IF(AND(ISNUMBER(C75),ISNUMBER(D75)),_xlfn.NETWORKDAYS.INTL(C75,D75,"0000001"),"")</f>
        <v/>
      </c>
      <c r="F75" t="str">
        <v/>
      </c>
      <c r="G75" t="str">
        <v/>
      </c>
      <c r="H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f>IF(AND(ISNUMBER(C76),ISNUMBER(D76)),_xlfn.NETWORKDAYS.INTL(C76,D76,"0000001"),"")</f>
        <v/>
      </c>
      <c r="F76" t="str">
        <v/>
      </c>
      <c r="G76" t="str">
        <v/>
      </c>
      <c r="H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f>IF(AND(ISNUMBER(C77),ISNUMBER(D77)),_xlfn.NETWORKDAYS.INTL(C77,D77,"0000001"),"")</f>
        <v/>
      </c>
      <c r="F77" t="str">
        <v/>
      </c>
      <c r="G77" t="str">
        <v/>
      </c>
      <c r="H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f>IF(AND(ISNUMBER(C78),ISNUMBER(D78)),_xlfn.NETWORKDAYS.INTL(C78,D78,"0000001"),"")</f>
        <v/>
      </c>
      <c r="F78" t="str">
        <v/>
      </c>
      <c r="G78" t="str">
        <v/>
      </c>
      <c r="H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f>IF(AND(ISNUMBER(C79),ISNUMBER(D79)),_xlfn.NETWORKDAYS.INTL(C79,D79,"0000001"),"")</f>
        <v/>
      </c>
      <c r="F79" t="str">
        <v/>
      </c>
      <c r="G79" t="str">
        <v/>
      </c>
      <c r="H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f>IF(AND(ISNUMBER(C80),ISNUMBER(D80)),_xlfn.NETWORKDAYS.INTL(C80,D80,"0000001"),"")</f>
        <v/>
      </c>
      <c r="F80" t="str">
        <v/>
      </c>
      <c r="G80" t="str">
        <v/>
      </c>
      <c r="H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f>IF(AND(ISNUMBER(C81),ISNUMBER(D81)),_xlfn.NETWORKDAYS.INTL(C81,D81,"0000001"),"")</f>
        <v/>
      </c>
      <c r="F81" t="str">
        <v/>
      </c>
      <c r="G81" t="str">
        <v/>
      </c>
      <c r="H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f>IF(AND(ISNUMBER(C82),ISNUMBER(D82)),_xlfn.NETWORKDAYS.INTL(C82,D82,"0000001"),"")</f>
        <v/>
      </c>
      <c r="F82" t="str">
        <v/>
      </c>
      <c r="G82" t="str">
        <v/>
      </c>
      <c r="H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f>IF(AND(ISNUMBER(C83),ISNUMBER(D83)),_xlfn.NETWORKDAYS.INTL(C83,D83,"0000001"),"")</f>
        <v/>
      </c>
      <c r="F83" t="str">
        <v/>
      </c>
      <c r="G83" t="str">
        <v/>
      </c>
      <c r="H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f>IF(AND(ISNUMBER(C84),ISNUMBER(D84)),_xlfn.NETWORKDAYS.INTL(C84,D84,"0000001"),"")</f>
        <v/>
      </c>
      <c r="F84" t="str">
        <v/>
      </c>
      <c r="G84" t="str">
        <v/>
      </c>
      <c r="H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f>IF(AND(ISNUMBER(C85),ISNUMBER(D85)),_xlfn.NETWORKDAYS.INTL(C85,D85,"0000001"),"")</f>
        <v/>
      </c>
      <c r="F85" t="str">
        <v/>
      </c>
      <c r="G85" t="str">
        <v/>
      </c>
      <c r="H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f>IF(AND(ISNUMBER(C86),ISNUMBER(D86)),_xlfn.NETWORKDAYS.INTL(C86,D86,"0000001"),"")</f>
        <v/>
      </c>
      <c r="F86" t="str">
        <v/>
      </c>
      <c r="G86" t="str">
        <v/>
      </c>
      <c r="H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f>IF(AND(ISNUMBER(C87),ISNUMBER(D87)),_xlfn.NETWORKDAYS.INTL(C87,D87,"0000001"),"")</f>
        <v/>
      </c>
      <c r="F87" t="str">
        <v/>
      </c>
      <c r="G87" t="str">
        <v/>
      </c>
      <c r="H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f>IF(AND(ISNUMBER(C88),ISNUMBER(D88)),_xlfn.NETWORKDAYS.INTL(C88,D88,"0000001"),"")</f>
        <v/>
      </c>
      <c r="F88" t="str">
        <v/>
      </c>
      <c r="G88" t="str">
        <v/>
      </c>
      <c r="H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f>IF(AND(ISNUMBER(C89),ISNUMBER(D89)),_xlfn.NETWORKDAYS.INTL(C89,D89,"0000001"),"")</f>
        <v/>
      </c>
      <c r="F89" t="str">
        <v/>
      </c>
      <c r="G89" t="str">
        <v/>
      </c>
      <c r="H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f>IF(AND(ISNUMBER(C90),ISNUMBER(D90)),_xlfn.NETWORKDAYS.INTL(C90,D90,"0000001"),"")</f>
        <v/>
      </c>
      <c r="F90" t="str">
        <v/>
      </c>
      <c r="G90" t="str">
        <v/>
      </c>
      <c r="H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f>IF(AND(ISNUMBER(C91),ISNUMBER(D91)),_xlfn.NETWORKDAYS.INTL(C91,D91,"0000001"),"")</f>
        <v/>
      </c>
      <c r="F91" t="str">
        <v/>
      </c>
      <c r="G91" t="str">
        <v/>
      </c>
      <c r="H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f>IF(AND(ISNUMBER(C92),ISNUMBER(D92)),_xlfn.NETWORKDAYS.INTL(C92,D92,"0000001"),"")</f>
        <v/>
      </c>
      <c r="F92" t="str">
        <v/>
      </c>
      <c r="G92" t="str">
        <v/>
      </c>
      <c r="H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f>IF(AND(ISNUMBER(C93),ISNUMBER(D93)),_xlfn.NETWORKDAYS.INTL(C93,D93,"0000001"),"")</f>
        <v/>
      </c>
      <c r="F93" t="str">
        <v/>
      </c>
      <c r="G93" t="str">
        <v/>
      </c>
      <c r="H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f>IF(AND(ISNUMBER(C94),ISNUMBER(D94)),_xlfn.NETWORKDAYS.INTL(C94,D94,"0000001"),"")</f>
        <v/>
      </c>
      <c r="F94" t="str">
        <v/>
      </c>
      <c r="G94" t="str">
        <v/>
      </c>
      <c r="H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f>IF(AND(ISNUMBER(C95),ISNUMBER(D95)),_xlfn.NETWORKDAYS.INTL(C95,D95,"0000001"),"")</f>
        <v/>
      </c>
      <c r="F95" t="str">
        <v/>
      </c>
      <c r="G95" t="str">
        <v/>
      </c>
      <c r="H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f>IF(AND(ISNUMBER(C96),ISNUMBER(D96)),_xlfn.NETWORKDAYS.INTL(C96,D96,"0000001"),"")</f>
        <v/>
      </c>
      <c r="F96" t="str">
        <v/>
      </c>
      <c r="G96" t="str">
        <v/>
      </c>
      <c r="H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f>IF(AND(ISNUMBER(C97),ISNUMBER(D97)),_xlfn.NETWORKDAYS.INTL(C97,D97,"0000001"),"")</f>
        <v/>
      </c>
      <c r="F97" t="str">
        <v/>
      </c>
      <c r="G97" t="str">
        <v/>
      </c>
      <c r="H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f>IF(AND(ISNUMBER(C98),ISNUMBER(D98)),_xlfn.NETWORKDAYS.INTL(C98,D98,"0000001"),"")</f>
        <v/>
      </c>
      <c r="F98" t="str">
        <v/>
      </c>
      <c r="G98" t="str">
        <v/>
      </c>
      <c r="H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f>IF(AND(ISNUMBER(C99),ISNUMBER(D99)),_xlfn.NETWORKDAYS.INTL(C99,D99,"0000001"),"")</f>
        <v/>
      </c>
      <c r="F99" t="str">
        <v/>
      </c>
      <c r="G99" t="str">
        <v/>
      </c>
      <c r="H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f>IF(AND(ISNUMBER(C100),ISNUMBER(D100)),_xlfn.NETWORKDAYS.INTL(C100,D100,"0000001"),"")</f>
        <v/>
      </c>
      <c r="F100" t="str">
        <v/>
      </c>
      <c r="G100" t="str">
        <v/>
      </c>
      <c r="H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f>IF(AND(ISNUMBER(C101),ISNUMBER(D101)),_xlfn.NETWORKDAYS.INTL(C101,D101,"0000001"),"")</f>
        <v/>
      </c>
      <c r="F101" t="str">
        <v/>
      </c>
      <c r="G101" t="str">
        <v/>
      </c>
      <c r="H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f>IF(AND(ISNUMBER(C102),ISNUMBER(D102)),_xlfn.NETWORKDAYS.INTL(C102,D102,"0000001"),"")</f>
        <v/>
      </c>
      <c r="F102" t="str">
        <v/>
      </c>
      <c r="G102" t="str">
        <v/>
      </c>
      <c r="H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f>IF(AND(ISNUMBER(C103),ISNUMBER(D103)),_xlfn.NETWORKDAYS.INTL(C103,D103,"0000001"),"")</f>
        <v/>
      </c>
      <c r="F103" t="str">
        <v/>
      </c>
      <c r="G103" t="str">
        <v/>
      </c>
      <c r="H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f>IF(AND(ISNUMBER(C104),ISNUMBER(D104)),_xlfn.NETWORKDAYS.INTL(C104,D104,"0000001"),"")</f>
        <v/>
      </c>
      <c r="F104" t="str">
        <v/>
      </c>
      <c r="G104" t="str">
        <v/>
      </c>
      <c r="H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f>IF(AND(ISNUMBER(C105),ISNUMBER(D105)),_xlfn.NETWORKDAYS.INTL(C105,D105,"0000001"),"")</f>
        <v/>
      </c>
      <c r="F105" t="str">
        <v/>
      </c>
      <c r="G105" t="str">
        <v/>
      </c>
      <c r="H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f>IF(AND(ISNUMBER(C106),ISNUMBER(D106)),_xlfn.NETWORKDAYS.INTL(C106,D106,"0000001"),"")</f>
        <v/>
      </c>
      <c r="F106" t="str">
        <v/>
      </c>
      <c r="G106" t="str">
        <v/>
      </c>
      <c r="H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f>IF(AND(ISNUMBER(C107),ISNUMBER(D107)),_xlfn.NETWORKDAYS.INTL(C107,D107,"0000001"),"")</f>
        <v/>
      </c>
      <c r="F107" t="str">
        <v/>
      </c>
      <c r="G107" t="str">
        <v/>
      </c>
      <c r="H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f>IF(AND(ISNUMBER(C108),ISNUMBER(D108)),_xlfn.NETWORKDAYS.INTL(C108,D108,"0000001"),"")</f>
        <v/>
      </c>
      <c r="F108" t="str">
        <v/>
      </c>
      <c r="G108" t="str">
        <v/>
      </c>
      <c r="H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f>IF(AND(ISNUMBER(C109),ISNUMBER(D109)),_xlfn.NETWORKDAYS.INTL(C109,D109,"0000001"),"")</f>
        <v/>
      </c>
      <c r="F109" t="str">
        <v/>
      </c>
      <c r="G109" t="str">
        <v/>
      </c>
      <c r="H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f>IF(AND(ISNUMBER(C110),ISNUMBER(D110)),_xlfn.NETWORKDAYS.INTL(C110,D110,"0000001"),"")</f>
        <v/>
      </c>
      <c r="F110" t="str">
        <v/>
      </c>
      <c r="G110" t="str">
        <v/>
      </c>
      <c r="H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f>IF(AND(ISNUMBER(C111),ISNUMBER(D111)),_xlfn.NETWORKDAYS.INTL(C111,D111,"0000001"),"")</f>
        <v/>
      </c>
      <c r="F111" t="str">
        <v/>
      </c>
      <c r="G111" t="str">
        <v/>
      </c>
      <c r="H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f>IF(AND(ISNUMBER(C112),ISNUMBER(D112)),_xlfn.NETWORKDAYS.INTL(C112,D112,"0000001"),"")</f>
        <v/>
      </c>
      <c r="F112" t="str">
        <v/>
      </c>
      <c r="G112" t="str">
        <v/>
      </c>
      <c r="H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f>IF(AND(ISNUMBER(C113),ISNUMBER(D113)),_xlfn.NETWORKDAYS.INTL(C113,D113,"0000001"),"")</f>
        <v/>
      </c>
      <c r="F113" t="str">
        <v/>
      </c>
      <c r="G113" t="str">
        <v/>
      </c>
      <c r="H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f>IF(AND(ISNUMBER(C114),ISNUMBER(D114)),_xlfn.NETWORKDAYS.INTL(C114,D114,"0000001"),"")</f>
        <v/>
      </c>
      <c r="F114" t="str">
        <v/>
      </c>
      <c r="G114" t="str">
        <v/>
      </c>
      <c r="H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f>IF(AND(ISNUMBER(C115),ISNUMBER(D115)),_xlfn.NETWORKDAYS.INTL(C115,D115,"0000001"),"")</f>
        <v/>
      </c>
      <c r="F115" t="str">
        <v/>
      </c>
      <c r="G115" t="str">
        <v/>
      </c>
      <c r="H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f>IF(AND(ISNUMBER(C116),ISNUMBER(D116)),_xlfn.NETWORKDAYS.INTL(C116,D116,"0000001"),"")</f>
        <v/>
      </c>
      <c r="F116" t="str">
        <v/>
      </c>
      <c r="G116" t="str">
        <v/>
      </c>
      <c r="H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f>IF(AND(ISNUMBER(C117),ISNUMBER(D117)),_xlfn.NETWORKDAYS.INTL(C117,D117,"0000001"),"")</f>
        <v/>
      </c>
      <c r="F117" t="str">
        <v/>
      </c>
      <c r="G117" t="str">
        <v/>
      </c>
      <c r="H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f>IF(AND(ISNUMBER(C118),ISNUMBER(D118)),_xlfn.NETWORKDAYS.INTL(C118,D118,"0000001"),"")</f>
        <v/>
      </c>
      <c r="F118" t="str">
        <v/>
      </c>
      <c r="G118" t="str">
        <v/>
      </c>
      <c r="H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f>IF(AND(ISNUMBER(C119),ISNUMBER(D119)),_xlfn.NETWORKDAYS.INTL(C119,D119,"0000001"),"")</f>
        <v/>
      </c>
      <c r="F119" t="str">
        <v/>
      </c>
      <c r="G119" t="str">
        <v/>
      </c>
      <c r="H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f>IF(AND(ISNUMBER(C120),ISNUMBER(D120)),_xlfn.NETWORKDAYS.INTL(C120,D120,"0000001"),"")</f>
        <v/>
      </c>
      <c r="F120" t="str">
        <v/>
      </c>
      <c r="G120" t="str">
        <v/>
      </c>
      <c r="H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f>IF(AND(ISNUMBER(C121),ISNUMBER(D121)),_xlfn.NETWORKDAYS.INTL(C121,D121,"0000001"),"")</f>
        <v/>
      </c>
      <c r="F121" t="str">
        <v/>
      </c>
      <c r="G121" t="str">
        <v/>
      </c>
      <c r="H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f>IF(AND(ISNUMBER(C122),ISNUMBER(D122)),_xlfn.NETWORKDAYS.INTL(C122,D122,"0000001"),"")</f>
        <v/>
      </c>
      <c r="F122" t="str">
        <v/>
      </c>
      <c r="G122" t="str">
        <v/>
      </c>
      <c r="H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f>IF(AND(ISNUMBER(C123),ISNUMBER(D123)),_xlfn.NETWORKDAYS.INTL(C123,D123,"0000001"),"")</f>
        <v/>
      </c>
      <c r="F123" t="str">
        <v/>
      </c>
      <c r="G123" t="str">
        <v/>
      </c>
      <c r="H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f>IF(AND(ISNUMBER(C124),ISNUMBER(D124)),_xlfn.NETWORKDAYS.INTL(C124,D124,"0000001"),"")</f>
        <v/>
      </c>
      <c r="F124" t="str">
        <v/>
      </c>
      <c r="G124" t="str">
        <v/>
      </c>
      <c r="H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f>IF(AND(ISNUMBER(C125),ISNUMBER(D125)),_xlfn.NETWORKDAYS.INTL(C125,D125,"0000001"),"")</f>
        <v/>
      </c>
      <c r="F125" t="str">
        <v/>
      </c>
      <c r="G125" t="str">
        <v/>
      </c>
      <c r="H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f>IF(AND(ISNUMBER(C126),ISNUMBER(D126)),_xlfn.NETWORKDAYS.INTL(C126,D126,"0000001"),"")</f>
        <v/>
      </c>
      <c r="F126" t="str">
        <v/>
      </c>
      <c r="G126" t="str">
        <v/>
      </c>
      <c r="H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f>IF(AND(ISNUMBER(C127),ISNUMBER(D127)),_xlfn.NETWORKDAYS.INTL(C127,D127,"0000001"),"")</f>
        <v/>
      </c>
      <c r="F127" t="str">
        <v/>
      </c>
      <c r="G127" t="str">
        <v/>
      </c>
      <c r="H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f>IF(AND(ISNUMBER(C128),ISNUMBER(D128)),_xlfn.NETWORKDAYS.INTL(C128,D128,"0000001"),"")</f>
        <v/>
      </c>
      <c r="F128" t="str">
        <v/>
      </c>
      <c r="G128" t="str">
        <v/>
      </c>
      <c r="H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f>IF(AND(ISNUMBER(C129),ISNUMBER(D129)),_xlfn.NETWORKDAYS.INTL(C129,D129,"0000001"),"")</f>
        <v/>
      </c>
      <c r="F129" t="str">
        <v/>
      </c>
      <c r="G129" t="str">
        <v/>
      </c>
      <c r="H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f>IF(AND(ISNUMBER(C130),ISNUMBER(D130)),_xlfn.NETWORKDAYS.INTL(C130,D130,"0000001"),"")</f>
        <v/>
      </c>
      <c r="F130" t="str">
        <v/>
      </c>
      <c r="G130" t="str">
        <v/>
      </c>
      <c r="H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f>IF(AND(ISNUMBER(C131),ISNUMBER(D131)),_xlfn.NETWORKDAYS.INTL(C131,D131,"0000001"),"")</f>
        <v/>
      </c>
      <c r="F131" t="str">
        <v/>
      </c>
      <c r="G131" t="str">
        <v/>
      </c>
      <c r="H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f>IF(AND(ISNUMBER(C132),ISNUMBER(D132)),_xlfn.NETWORKDAYS.INTL(C132,D132,"0000001"),"")</f>
        <v/>
      </c>
      <c r="F132" t="str">
        <v/>
      </c>
      <c r="G132" t="str">
        <v/>
      </c>
      <c r="H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f>IF(AND(ISNUMBER(C133),ISNUMBER(D133)),_xlfn.NETWORKDAYS.INTL(C133,D133,"0000001"),"")</f>
        <v/>
      </c>
      <c r="F133" t="str">
        <v/>
      </c>
      <c r="G133" t="str">
        <v/>
      </c>
      <c r="H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f>IF(AND(ISNUMBER(C134),ISNUMBER(D134)),_xlfn.NETWORKDAYS.INTL(C134,D134,"0000001"),"")</f>
        <v/>
      </c>
      <c r="F134" t="str">
        <v/>
      </c>
      <c r="G134" t="str">
        <v/>
      </c>
      <c r="H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f>IF(AND(ISNUMBER(C135),ISNUMBER(D135)),_xlfn.NETWORKDAYS.INTL(C135,D135,"0000001"),"")</f>
        <v/>
      </c>
      <c r="F135" t="str">
        <v/>
      </c>
      <c r="G135" t="str">
        <v/>
      </c>
      <c r="H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f>IF(AND(ISNUMBER(C136),ISNUMBER(D136)),_xlfn.NETWORKDAYS.INTL(C136,D136,"0000001"),"")</f>
        <v/>
      </c>
      <c r="F136" t="str">
        <v/>
      </c>
      <c r="G136" t="str">
        <v/>
      </c>
      <c r="H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f>IF(AND(ISNUMBER(C137),ISNUMBER(D137)),_xlfn.NETWORKDAYS.INTL(C137,D137,"0000001"),"")</f>
        <v/>
      </c>
      <c r="F137" t="str">
        <v/>
      </c>
      <c r="G137" t="str">
        <v/>
      </c>
      <c r="H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f>IF(AND(ISNUMBER(C138),ISNUMBER(D138)),_xlfn.NETWORKDAYS.INTL(C138,D138,"0000001"),"")</f>
        <v/>
      </c>
      <c r="F138" t="str">
        <v/>
      </c>
      <c r="G138" t="str">
        <v/>
      </c>
      <c r="H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f>IF(AND(ISNUMBER(C139),ISNUMBER(D139)),_xlfn.NETWORKDAYS.INTL(C139,D139,"0000001"),"")</f>
        <v/>
      </c>
      <c r="F139" t="str">
        <v/>
      </c>
      <c r="G139" t="str">
        <v/>
      </c>
      <c r="H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f>IF(AND(ISNUMBER(C140),ISNUMBER(D140)),_xlfn.NETWORKDAYS.INTL(C140,D140,"0000001"),"")</f>
        <v/>
      </c>
      <c r="F140" t="str">
        <v/>
      </c>
      <c r="G140" t="str">
        <v/>
      </c>
      <c r="H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f>IF(AND(ISNUMBER(C141),ISNUMBER(D141)),_xlfn.NETWORKDAYS.INTL(C141,D141,"0000001"),"")</f>
        <v/>
      </c>
      <c r="F141" t="str">
        <v/>
      </c>
      <c r="G141" t="str">
        <v/>
      </c>
      <c r="H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f>IF(AND(ISNUMBER(C142),ISNUMBER(D142)),_xlfn.NETWORKDAYS.INTL(C142,D142,"0000001"),"")</f>
        <v/>
      </c>
      <c r="F142" t="str">
        <v/>
      </c>
      <c r="G142" t="str">
        <v/>
      </c>
      <c r="H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f>IF(AND(ISNUMBER(C143),ISNUMBER(D143)),_xlfn.NETWORKDAYS.INTL(C143,D143,"0000001"),"")</f>
        <v/>
      </c>
      <c r="F143" t="str">
        <v/>
      </c>
      <c r="G143" t="str">
        <v/>
      </c>
      <c r="H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f>IF(AND(ISNUMBER(C144),ISNUMBER(D144)),_xlfn.NETWORKDAYS.INTL(C144,D144,"0000001"),"")</f>
        <v/>
      </c>
      <c r="F144" t="str">
        <v/>
      </c>
      <c r="G144" t="str">
        <v/>
      </c>
      <c r="H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f>IF(AND(ISNUMBER(C145),ISNUMBER(D145)),_xlfn.NETWORKDAYS.INTL(C145,D145,"0000001"),"")</f>
        <v/>
      </c>
      <c r="F145" t="str">
        <v/>
      </c>
      <c r="G145" t="str">
        <v/>
      </c>
      <c r="H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f>IF(AND(ISNUMBER(C146),ISNUMBER(D146)),_xlfn.NETWORKDAYS.INTL(C146,D146,"0000001"),"")</f>
        <v/>
      </c>
      <c r="F146" t="str">
        <v/>
      </c>
      <c r="G146" t="str">
        <v/>
      </c>
      <c r="H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f>IF(AND(ISNUMBER(C147),ISNUMBER(D147)),_xlfn.NETWORKDAYS.INTL(C147,D147,"0000001"),"")</f>
        <v/>
      </c>
      <c r="F147" t="str">
        <v/>
      </c>
      <c r="G147" t="str">
        <v/>
      </c>
      <c r="H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f>IF(AND(ISNUMBER(C148),ISNUMBER(D148)),_xlfn.NETWORKDAYS.INTL(C148,D148,"0000001"),"")</f>
        <v/>
      </c>
      <c r="F148" t="str">
        <v/>
      </c>
      <c r="G148" t="str">
        <v/>
      </c>
      <c r="H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f>IF(AND(ISNUMBER(C149),ISNUMBER(D149)),_xlfn.NETWORKDAYS.INTL(C149,D149,"0000001"),"")</f>
        <v/>
      </c>
      <c r="F149" t="str">
        <v/>
      </c>
      <c r="G149" t="str">
        <v/>
      </c>
      <c r="H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f>IF(AND(ISNUMBER(C150),ISNUMBER(D150)),_xlfn.NETWORKDAYS.INTL(C150,D150,"0000001"),"")</f>
        <v/>
      </c>
      <c r="F150" t="str">
        <v/>
      </c>
      <c r="G150" t="str">
        <v/>
      </c>
      <c r="H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f>IF(AND(ISNUMBER(C151),ISNUMBER(D151)),_xlfn.NETWORKDAYS.INTL(C151,D151,"0000001"),"")</f>
        <v/>
      </c>
      <c r="F151" t="str">
        <v/>
      </c>
      <c r="G151" t="str">
        <v/>
      </c>
      <c r="H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f>IF(AND(ISNUMBER(C152),ISNUMBER(D152)),_xlfn.NETWORKDAYS.INTL(C152,D152,"0000001"),"")</f>
        <v/>
      </c>
      <c r="F152" t="str">
        <v/>
      </c>
      <c r="G152" t="str">
        <v/>
      </c>
      <c r="H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f>IF(AND(ISNUMBER(C153),ISNUMBER(D153)),_xlfn.NETWORKDAYS.INTL(C153,D153,"0000001"),"")</f>
        <v/>
      </c>
      <c r="F153" t="str">
        <v/>
      </c>
      <c r="G153" t="str">
        <v/>
      </c>
      <c r="H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f>IF(AND(ISNUMBER(C154),ISNUMBER(D154)),_xlfn.NETWORKDAYS.INTL(C154,D154,"0000001"),"")</f>
        <v/>
      </c>
      <c r="F154" t="str">
        <v/>
      </c>
      <c r="G154" t="str">
        <v/>
      </c>
      <c r="H154" t="str">
        <v/>
      </c>
    </row>
  </sheetData>
  <mergeCells count="1">
    <mergeCell ref="A1:H1"/>
  </mergeCells>
  <ignoredErrors>
    <ignoredError numberStoredAsText="1" sqref="A1:H15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D18"/>
  <sheetViews>
    <sheetView workbookViewId="0"/>
  </sheetViews>
  <cols>
    <col min="1" max="1" width="26.83203125" customWidth="1"/>
    <col min="2" max="2" width="12.83203125" customWidth="1"/>
    <col min="3" max="3" width="8.83203125" customWidth="1"/>
    <col min="4" max="4" width="9.83203125" customWidth="1"/>
    <col min="5" max="5" width="7.33203125" customWidth="1"/>
    <col min="6" max="6" width="7.33203125" customWidth="1"/>
    <col min="7" max="7" width="7.33203125" customWidth="1"/>
    <col min="8" max="8" width="7.33203125" customWidth="1"/>
    <col min="9" max="9" width="7.33203125" customWidth="1"/>
    <col min="10" max="10" width="7.33203125" customWidth="1"/>
    <col min="11" max="11" width="7.33203125" customWidth="1"/>
    <col min="12" max="12" width="7.33203125" customWidth="1"/>
    <col min="13" max="13" width="7.33203125" customWidth="1"/>
    <col min="14" max="14" width="7.33203125" customWidth="1"/>
    <col min="15" max="15" width="7.33203125" customWidth="1"/>
    <col min="16" max="16" width="7.33203125" customWidth="1"/>
    <col min="17" max="17" width="7.33203125" customWidth="1"/>
    <col min="18" max="18" width="7.33203125" customWidth="1"/>
    <col min="19" max="19" width="7.33203125" customWidth="1"/>
    <col min="20" max="20" width="7.33203125" customWidth="1"/>
    <col min="21" max="21" width="7.33203125" customWidth="1"/>
    <col min="22" max="22" width="7.33203125" customWidth="1"/>
    <col min="23" max="23" width="7.33203125" customWidth="1"/>
    <col min="24" max="24" width="7.33203125" customWidth="1"/>
    <col min="25" max="25" width="7.33203125" customWidth="1"/>
    <col min="26" max="26" width="7.33203125" customWidth="1"/>
    <col min="27" max="27" width="7.33203125" customWidth="1"/>
    <col min="28" max="28" width="7.33203125" customWidth="1"/>
    <col min="29" max="29" width="7.33203125" customWidth="1"/>
    <col min="30" max="30" width="7.33203125" customWidth="1"/>
    <col min="31" max="31" width="7.33203125" customWidth="1"/>
    <col min="32" max="32" width="7.33203125" customWidth="1"/>
    <col min="33" max="33" width="7.33203125" customWidth="1"/>
    <col min="34" max="34" width="7.33203125" customWidth="1"/>
    <col min="35" max="35" width="7.33203125" customWidth="1"/>
    <col min="36" max="36" width="7.33203125" customWidth="1"/>
    <col min="37" max="37" width="7.33203125" customWidth="1"/>
    <col min="38" max="38" width="7.33203125" customWidth="1"/>
    <col min="39" max="39" width="7.33203125" customWidth="1"/>
    <col min="40" max="40" width="7.33203125" customWidth="1"/>
    <col min="41" max="41" width="7.33203125" customWidth="1"/>
    <col min="42" max="42" width="7.33203125" customWidth="1"/>
    <col min="43" max="43" width="7.33203125" customWidth="1"/>
    <col min="44" max="44" width="7.33203125" customWidth="1"/>
    <col min="45" max="45" width="7.33203125" customWidth="1"/>
    <col min="46" max="46" width="7.33203125" customWidth="1"/>
    <col min="47" max="47" width="7.33203125" customWidth="1"/>
    <col min="48" max="48" width="7.33203125" customWidth="1"/>
    <col min="49" max="49" width="7.33203125" customWidth="1"/>
    <col min="50" max="50" width="7.33203125" customWidth="1"/>
    <col min="51" max="51" width="7.33203125" customWidth="1"/>
    <col min="52" max="52" width="7.33203125" customWidth="1"/>
    <col min="53" max="53" width="7.33203125" customWidth="1"/>
    <col min="54" max="54" width="7.33203125" customWidth="1"/>
    <col min="55" max="55" width="7.33203125" customWidth="1"/>
    <col min="56" max="56" width="7.33203125" customWidth="1"/>
  </cols>
  <sheetData>
    <row r="1">
      <c r="A1" t="str">
        <v>PLANNING DES CONGÉS</v>
      </c>
    </row>
    <row r="2">
      <c r="A2" t="str">
        <v>Année :</v>
      </c>
      <c r="B2">
        <v>2027</v>
      </c>
      <c r="C2" t="str">
        <v/>
      </c>
      <c r="D2" t="str">
        <v>Entreprise :</v>
      </c>
    </row>
    <row r="3">
      <c r="A3" t="str">
        <v>Saisissez chaque congé dans l'onglet « Exemple - demandes » : le planning se remplit tout seul (C = au moins un jour de congé dans la semaine).</v>
      </c>
    </row>
    <row r="5">
      <c r="A5" t="str">
        <v>Salarié</v>
      </c>
      <c r="B5" t="str">
        <v>Droits (jours ouvrables)</v>
      </c>
      <c r="C5" t="str">
        <v>Posés</v>
      </c>
      <c r="D5" t="str">
        <v>Restants</v>
      </c>
      <c r="E5" t="str">
        <v>S1</v>
      </c>
      <c r="F5" t="str">
        <v>S2</v>
      </c>
      <c r="G5" t="str">
        <v>S3</v>
      </c>
      <c r="H5" t="str">
        <v>S4</v>
      </c>
      <c r="I5" t="str">
        <v>S5</v>
      </c>
      <c r="J5" t="str">
        <v>S6</v>
      </c>
      <c r="K5" t="str">
        <v>S7</v>
      </c>
      <c r="L5" t="str">
        <v>S8</v>
      </c>
      <c r="M5" t="str">
        <v>S9</v>
      </c>
      <c r="N5" t="str">
        <v>S10</v>
      </c>
      <c r="O5" t="str">
        <v>S11</v>
      </c>
      <c r="P5" t="str">
        <v>S12</v>
      </c>
      <c r="Q5" t="str">
        <v>S13</v>
      </c>
      <c r="R5" t="str">
        <v>S14</v>
      </c>
      <c r="S5" t="str">
        <v>S15</v>
      </c>
      <c r="T5" t="str">
        <v>S16</v>
      </c>
      <c r="U5" t="str">
        <v>S17</v>
      </c>
      <c r="V5" t="str">
        <v>S18</v>
      </c>
      <c r="W5" t="str">
        <v>S19</v>
      </c>
      <c r="X5" t="str">
        <v>S20</v>
      </c>
      <c r="Y5" t="str">
        <v>S21</v>
      </c>
      <c r="Z5" t="str">
        <v>S22</v>
      </c>
      <c r="AA5" t="str">
        <v>S23</v>
      </c>
      <c r="AB5" t="str">
        <v>S24</v>
      </c>
      <c r="AC5" t="str">
        <v>S25</v>
      </c>
      <c r="AD5" t="str">
        <v>S26</v>
      </c>
      <c r="AE5" t="str">
        <v>S27</v>
      </c>
      <c r="AF5" t="str">
        <v>S28</v>
      </c>
      <c r="AG5" t="str">
        <v>S29</v>
      </c>
      <c r="AH5" t="str">
        <v>S30</v>
      </c>
      <c r="AI5" t="str">
        <v>S31</v>
      </c>
      <c r="AJ5" t="str">
        <v>S32</v>
      </c>
      <c r="AK5" t="str">
        <v>S33</v>
      </c>
      <c r="AL5" t="str">
        <v>S34</v>
      </c>
      <c r="AM5" t="str">
        <v>S35</v>
      </c>
      <c r="AN5" t="str">
        <v>S36</v>
      </c>
      <c r="AO5" t="str">
        <v>S37</v>
      </c>
      <c r="AP5" t="str">
        <v>S38</v>
      </c>
      <c r="AQ5" t="str">
        <v>S39</v>
      </c>
      <c r="AR5" t="str">
        <v>S40</v>
      </c>
      <c r="AS5" t="str">
        <v>S41</v>
      </c>
      <c r="AT5" t="str">
        <v>S42</v>
      </c>
      <c r="AU5" t="str">
        <v>S43</v>
      </c>
      <c r="AV5" t="str">
        <v>S44</v>
      </c>
      <c r="AW5" t="str">
        <v>S45</v>
      </c>
      <c r="AX5" t="str">
        <v>S46</v>
      </c>
      <c r="AY5" t="str">
        <v>S47</v>
      </c>
      <c r="AZ5" t="str">
        <v>S48</v>
      </c>
      <c r="BA5" t="str">
        <v>S49</v>
      </c>
      <c r="BB5" t="str">
        <v>S50</v>
      </c>
      <c r="BC5" t="str">
        <v>S51</v>
      </c>
      <c r="BD5" t="str">
        <v>S52</v>
      </c>
    </row>
    <row r="6">
      <c r="A6" t="str">
        <v>Semaine du :</v>
      </c>
      <c r="B6" t="str">
        <v/>
      </c>
      <c r="C6" t="str">
        <v/>
      </c>
      <c r="D6" t="str">
        <v/>
      </c>
      <c r="E6" s="1">
        <f>DATE($B$2,1,4)-WEEKDAY(DATE($B$2,1,4),2)+1+7*0</f>
        <v>46391</v>
      </c>
      <c r="F6" s="1">
        <f>DATE($B$2,1,4)-WEEKDAY(DATE($B$2,1,4),2)+1+7*1</f>
        <v>46398</v>
      </c>
      <c r="G6" s="1">
        <f>DATE($B$2,1,4)-WEEKDAY(DATE($B$2,1,4),2)+1+7*2</f>
        <v>46405</v>
      </c>
      <c r="H6" s="1">
        <f>DATE($B$2,1,4)-WEEKDAY(DATE($B$2,1,4),2)+1+7*3</f>
        <v>46412</v>
      </c>
      <c r="I6" s="1">
        <f>DATE($B$2,1,4)-WEEKDAY(DATE($B$2,1,4),2)+1+7*4</f>
        <v>46419</v>
      </c>
      <c r="J6" s="1">
        <f>DATE($B$2,1,4)-WEEKDAY(DATE($B$2,1,4),2)+1+7*5</f>
        <v>46426</v>
      </c>
      <c r="K6" s="1">
        <f>DATE($B$2,1,4)-WEEKDAY(DATE($B$2,1,4),2)+1+7*6</f>
        <v>46433</v>
      </c>
      <c r="L6" s="1">
        <f>DATE($B$2,1,4)-WEEKDAY(DATE($B$2,1,4),2)+1+7*7</f>
        <v>46440</v>
      </c>
      <c r="M6" s="1">
        <f>DATE($B$2,1,4)-WEEKDAY(DATE($B$2,1,4),2)+1+7*8</f>
        <v>46447</v>
      </c>
      <c r="N6" s="1">
        <f>DATE($B$2,1,4)-WEEKDAY(DATE($B$2,1,4),2)+1+7*9</f>
        <v>46454</v>
      </c>
      <c r="O6" s="1">
        <f>DATE($B$2,1,4)-WEEKDAY(DATE($B$2,1,4),2)+1+7*10</f>
        <v>46461</v>
      </c>
      <c r="P6" s="1">
        <f>DATE($B$2,1,4)-WEEKDAY(DATE($B$2,1,4),2)+1+7*11</f>
        <v>46468</v>
      </c>
      <c r="Q6" s="1">
        <f>DATE($B$2,1,4)-WEEKDAY(DATE($B$2,1,4),2)+1+7*12</f>
        <v>46475</v>
      </c>
      <c r="R6" s="1">
        <f>DATE($B$2,1,4)-WEEKDAY(DATE($B$2,1,4),2)+1+7*13</f>
        <v>46482</v>
      </c>
      <c r="S6" s="1">
        <f>DATE($B$2,1,4)-WEEKDAY(DATE($B$2,1,4),2)+1+7*14</f>
        <v>46489</v>
      </c>
      <c r="T6" s="1">
        <f>DATE($B$2,1,4)-WEEKDAY(DATE($B$2,1,4),2)+1+7*15</f>
        <v>46496</v>
      </c>
      <c r="U6" s="1">
        <f>DATE($B$2,1,4)-WEEKDAY(DATE($B$2,1,4),2)+1+7*16</f>
        <v>46503</v>
      </c>
      <c r="V6" s="1">
        <f>DATE($B$2,1,4)-WEEKDAY(DATE($B$2,1,4),2)+1+7*17</f>
        <v>46510</v>
      </c>
      <c r="W6" s="1">
        <f>DATE($B$2,1,4)-WEEKDAY(DATE($B$2,1,4),2)+1+7*18</f>
        <v>46517</v>
      </c>
      <c r="X6" s="1">
        <f>DATE($B$2,1,4)-WEEKDAY(DATE($B$2,1,4),2)+1+7*19</f>
        <v>46524</v>
      </c>
      <c r="Y6" s="1">
        <f>DATE($B$2,1,4)-WEEKDAY(DATE($B$2,1,4),2)+1+7*20</f>
        <v>46531</v>
      </c>
      <c r="Z6" s="1">
        <f>DATE($B$2,1,4)-WEEKDAY(DATE($B$2,1,4),2)+1+7*21</f>
        <v>46538</v>
      </c>
      <c r="AA6" s="1">
        <f>DATE($B$2,1,4)-WEEKDAY(DATE($B$2,1,4),2)+1+7*22</f>
        <v>46545</v>
      </c>
      <c r="AB6" s="1">
        <f>DATE($B$2,1,4)-WEEKDAY(DATE($B$2,1,4),2)+1+7*23</f>
        <v>46552</v>
      </c>
      <c r="AC6" s="1">
        <f>DATE($B$2,1,4)-WEEKDAY(DATE($B$2,1,4),2)+1+7*24</f>
        <v>46559</v>
      </c>
      <c r="AD6" s="1">
        <f>DATE($B$2,1,4)-WEEKDAY(DATE($B$2,1,4),2)+1+7*25</f>
        <v>46566</v>
      </c>
      <c r="AE6" s="1">
        <f>DATE($B$2,1,4)-WEEKDAY(DATE($B$2,1,4),2)+1+7*26</f>
        <v>46573</v>
      </c>
      <c r="AF6" s="1">
        <f>DATE($B$2,1,4)-WEEKDAY(DATE($B$2,1,4),2)+1+7*27</f>
        <v>46580</v>
      </c>
      <c r="AG6" s="1">
        <f>DATE($B$2,1,4)-WEEKDAY(DATE($B$2,1,4),2)+1+7*28</f>
        <v>46587</v>
      </c>
      <c r="AH6" s="1">
        <f>DATE($B$2,1,4)-WEEKDAY(DATE($B$2,1,4),2)+1+7*29</f>
        <v>46594</v>
      </c>
      <c r="AI6" s="1">
        <f>DATE($B$2,1,4)-WEEKDAY(DATE($B$2,1,4),2)+1+7*30</f>
        <v>46601</v>
      </c>
      <c r="AJ6" s="1">
        <f>DATE($B$2,1,4)-WEEKDAY(DATE($B$2,1,4),2)+1+7*31</f>
        <v>46608</v>
      </c>
      <c r="AK6" s="1">
        <f>DATE($B$2,1,4)-WEEKDAY(DATE($B$2,1,4),2)+1+7*32</f>
        <v>46615</v>
      </c>
      <c r="AL6" s="1">
        <f>DATE($B$2,1,4)-WEEKDAY(DATE($B$2,1,4),2)+1+7*33</f>
        <v>46622</v>
      </c>
      <c r="AM6" s="1">
        <f>DATE($B$2,1,4)-WEEKDAY(DATE($B$2,1,4),2)+1+7*34</f>
        <v>46629</v>
      </c>
      <c r="AN6" s="1">
        <f>DATE($B$2,1,4)-WEEKDAY(DATE($B$2,1,4),2)+1+7*35</f>
        <v>46636</v>
      </c>
      <c r="AO6" s="1">
        <f>DATE($B$2,1,4)-WEEKDAY(DATE($B$2,1,4),2)+1+7*36</f>
        <v>46643</v>
      </c>
      <c r="AP6" s="1">
        <f>DATE($B$2,1,4)-WEEKDAY(DATE($B$2,1,4),2)+1+7*37</f>
        <v>46650</v>
      </c>
      <c r="AQ6" s="1">
        <f>DATE($B$2,1,4)-WEEKDAY(DATE($B$2,1,4),2)+1+7*38</f>
        <v>46657</v>
      </c>
      <c r="AR6" s="1">
        <f>DATE($B$2,1,4)-WEEKDAY(DATE($B$2,1,4),2)+1+7*39</f>
        <v>46664</v>
      </c>
      <c r="AS6" s="1">
        <f>DATE($B$2,1,4)-WEEKDAY(DATE($B$2,1,4),2)+1+7*40</f>
        <v>46671</v>
      </c>
      <c r="AT6" s="1">
        <f>DATE($B$2,1,4)-WEEKDAY(DATE($B$2,1,4),2)+1+7*41</f>
        <v>46678</v>
      </c>
      <c r="AU6" s="1">
        <f>DATE($B$2,1,4)-WEEKDAY(DATE($B$2,1,4),2)+1+7*42</f>
        <v>46685</v>
      </c>
      <c r="AV6" s="1">
        <f>DATE($B$2,1,4)-WEEKDAY(DATE($B$2,1,4),2)+1+7*43</f>
        <v>46692</v>
      </c>
      <c r="AW6" s="1">
        <f>DATE($B$2,1,4)-WEEKDAY(DATE($B$2,1,4),2)+1+7*44</f>
        <v>46699</v>
      </c>
      <c r="AX6" s="1">
        <f>DATE($B$2,1,4)-WEEKDAY(DATE($B$2,1,4),2)+1+7*45</f>
        <v>46706</v>
      </c>
      <c r="AY6" s="1">
        <f>DATE($B$2,1,4)-WEEKDAY(DATE($B$2,1,4),2)+1+7*46</f>
        <v>46713</v>
      </c>
      <c r="AZ6" s="1">
        <f>DATE($B$2,1,4)-WEEKDAY(DATE($B$2,1,4),2)+1+7*47</f>
        <v>46720</v>
      </c>
      <c r="BA6" s="1">
        <f>DATE($B$2,1,4)-WEEKDAY(DATE($B$2,1,4),2)+1+7*48</f>
        <v>46727</v>
      </c>
      <c r="BB6" s="1">
        <f>DATE($B$2,1,4)-WEEKDAY(DATE($B$2,1,4),2)+1+7*49</f>
        <v>46734</v>
      </c>
      <c r="BC6" s="1">
        <f>DATE($B$2,1,4)-WEEKDAY(DATE($B$2,1,4),2)+1+7*50</f>
        <v>46741</v>
      </c>
      <c r="BD6" s="1">
        <f>DATE($B$2,1,4)-WEEKDAY(DATE($B$2,1,4),2)+1+7*51</f>
        <v>46748</v>
      </c>
    </row>
    <row r="7">
      <c r="A7" t="str">
        <v>Salarié 1 (chef d'équipe)</v>
      </c>
      <c r="B7">
        <v>30</v>
      </c>
      <c r="C7">
        <f>IF($A7="","",SUMIF('Exemple - demandes'!$A$5:$A$154,$A7,'Exemple - demandes'!$E$5:$E$154))</f>
        <v>23</v>
      </c>
      <c r="D7">
        <f>IF(OR($A7="",$B7=""),"",$B7-$C7)</f>
        <v>7</v>
      </c>
      <c r="E7" t="str">
        <f>IF($A7="","",IF(COUNTIFS('Exemple - demandes'!$A$5:$A$154,$A7,'Exemple - demandes'!$C$5:$C$154,"&lt;="&amp;(E$6+6),'Exemple - demandes'!$D$5:$D$154,"&gt;="&amp;E$6)&gt;0,"C",""))</f>
        <v/>
      </c>
      <c r="F7" t="str">
        <f>IF($A7="","",IF(COUNTIFS('Exemple - demandes'!$A$5:$A$154,$A7,'Exemple - demandes'!$C$5:$C$154,"&lt;="&amp;(F$6+6),'Exemple - demandes'!$D$5:$D$154,"&gt;="&amp;F$6)&gt;0,"C",""))</f>
        <v/>
      </c>
      <c r="G7" t="str">
        <f>IF($A7="","",IF(COUNTIFS('Exemple - demandes'!$A$5:$A$154,$A7,'Exemple - demandes'!$C$5:$C$154,"&lt;="&amp;(G$6+6),'Exemple - demandes'!$D$5:$D$154,"&gt;="&amp;G$6)&gt;0,"C",""))</f>
        <v/>
      </c>
      <c r="H7" t="str">
        <f>IF($A7="","",IF(COUNTIFS('Exemple - demandes'!$A$5:$A$154,$A7,'Exemple - demandes'!$C$5:$C$154,"&lt;="&amp;(H$6+6),'Exemple - demandes'!$D$5:$D$154,"&gt;="&amp;H$6)&gt;0,"C",""))</f>
        <v/>
      </c>
      <c r="I7" t="str">
        <f>IF($A7="","",IF(COUNTIFS('Exemple - demandes'!$A$5:$A$154,$A7,'Exemple - demandes'!$C$5:$C$154,"&lt;="&amp;(I$6+6),'Exemple - demandes'!$D$5:$D$154,"&gt;="&amp;I$6)&gt;0,"C",""))</f>
        <v/>
      </c>
      <c r="J7" t="str">
        <f>IF($A7="","",IF(COUNTIFS('Exemple - demandes'!$A$5:$A$154,$A7,'Exemple - demandes'!$C$5:$C$154,"&lt;="&amp;(J$6+6),'Exemple - demandes'!$D$5:$D$154,"&gt;="&amp;J$6)&gt;0,"C",""))</f>
        <v/>
      </c>
      <c r="K7" t="str">
        <f>IF($A7="","",IF(COUNTIFS('Exemple - demandes'!$A$5:$A$154,$A7,'Exemple - demandes'!$C$5:$C$154,"&lt;="&amp;(K$6+6),'Exemple - demandes'!$D$5:$D$154,"&gt;="&amp;K$6)&gt;0,"C",""))</f>
        <v/>
      </c>
      <c r="L7" t="str">
        <f>IF($A7="","",IF(COUNTIFS('Exemple - demandes'!$A$5:$A$154,$A7,'Exemple - demandes'!$C$5:$C$154,"&lt;="&amp;(L$6+6),'Exemple - demandes'!$D$5:$D$154,"&gt;="&amp;L$6)&gt;0,"C",""))</f>
        <v/>
      </c>
      <c r="M7" t="str">
        <f>IF($A7="","",IF(COUNTIFS('Exemple - demandes'!$A$5:$A$154,$A7,'Exemple - demandes'!$C$5:$C$154,"&lt;="&amp;(M$6+6),'Exemple - demandes'!$D$5:$D$154,"&gt;="&amp;M$6)&gt;0,"C",""))</f>
        <v/>
      </c>
      <c r="N7" t="str">
        <f>IF($A7="","",IF(COUNTIFS('Exemple - demandes'!$A$5:$A$154,$A7,'Exemple - demandes'!$C$5:$C$154,"&lt;="&amp;(N$6+6),'Exemple - demandes'!$D$5:$D$154,"&gt;="&amp;N$6)&gt;0,"C",""))</f>
        <v/>
      </c>
      <c r="O7" t="str">
        <f>IF($A7="","",IF(COUNTIFS('Exemple - demandes'!$A$5:$A$154,$A7,'Exemple - demandes'!$C$5:$C$154,"&lt;="&amp;(O$6+6),'Exemple - demandes'!$D$5:$D$154,"&gt;="&amp;O$6)&gt;0,"C",""))</f>
        <v/>
      </c>
      <c r="P7" t="str">
        <f>IF($A7="","",IF(COUNTIFS('Exemple - demandes'!$A$5:$A$154,$A7,'Exemple - demandes'!$C$5:$C$154,"&lt;="&amp;(P$6+6),'Exemple - demandes'!$D$5:$D$154,"&gt;="&amp;P$6)&gt;0,"C",""))</f>
        <v/>
      </c>
      <c r="Q7" t="str">
        <f>IF($A7="","",IF(COUNTIFS('Exemple - demandes'!$A$5:$A$154,$A7,'Exemple - demandes'!$C$5:$C$154,"&lt;="&amp;(Q$6+6),'Exemple - demandes'!$D$5:$D$154,"&gt;="&amp;Q$6)&gt;0,"C",""))</f>
        <v/>
      </c>
      <c r="R7" t="str">
        <f>IF($A7="","",IF(COUNTIFS('Exemple - demandes'!$A$5:$A$154,$A7,'Exemple - demandes'!$C$5:$C$154,"&lt;="&amp;(R$6+6),'Exemple - demandes'!$D$5:$D$154,"&gt;="&amp;R$6)&gt;0,"C",""))</f>
        <v/>
      </c>
      <c r="S7" t="str">
        <f>IF($A7="","",IF(COUNTIFS('Exemple - demandes'!$A$5:$A$154,$A7,'Exemple - demandes'!$C$5:$C$154,"&lt;="&amp;(S$6+6),'Exemple - demandes'!$D$5:$D$154,"&gt;="&amp;S$6)&gt;0,"C",""))</f>
        <v/>
      </c>
      <c r="T7" t="str">
        <f>IF($A7="","",IF(COUNTIFS('Exemple - demandes'!$A$5:$A$154,$A7,'Exemple - demandes'!$C$5:$C$154,"&lt;="&amp;(T$6+6),'Exemple - demandes'!$D$5:$D$154,"&gt;="&amp;T$6)&gt;0,"C",""))</f>
        <v/>
      </c>
      <c r="U7" t="str">
        <f>IF($A7="","",IF(COUNTIFS('Exemple - demandes'!$A$5:$A$154,$A7,'Exemple - demandes'!$C$5:$C$154,"&lt;="&amp;(U$6+6),'Exemple - demandes'!$D$5:$D$154,"&gt;="&amp;U$6)&gt;0,"C",""))</f>
        <v/>
      </c>
      <c r="V7" t="str">
        <f>IF($A7="","",IF(COUNTIFS('Exemple - demandes'!$A$5:$A$154,$A7,'Exemple - demandes'!$C$5:$C$154,"&lt;="&amp;(V$6+6),'Exemple - demandes'!$D$5:$D$154,"&gt;="&amp;V$6)&gt;0,"C",""))</f>
        <v/>
      </c>
      <c r="W7" t="str">
        <f>IF($A7="","",IF(COUNTIFS('Exemple - demandes'!$A$5:$A$154,$A7,'Exemple - demandes'!$C$5:$C$154,"&lt;="&amp;(W$6+6),'Exemple - demandes'!$D$5:$D$154,"&gt;="&amp;W$6)&gt;0,"C",""))</f>
        <v/>
      </c>
      <c r="X7" t="str">
        <f>IF($A7="","",IF(COUNTIFS('Exemple - demandes'!$A$5:$A$154,$A7,'Exemple - demandes'!$C$5:$C$154,"&lt;="&amp;(X$6+6),'Exemple - demandes'!$D$5:$D$154,"&gt;="&amp;X$6)&gt;0,"C",""))</f>
        <v/>
      </c>
      <c r="Y7" t="str">
        <f>IF($A7="","",IF(COUNTIFS('Exemple - demandes'!$A$5:$A$154,$A7,'Exemple - demandes'!$C$5:$C$154,"&lt;="&amp;(Y$6+6),'Exemple - demandes'!$D$5:$D$154,"&gt;="&amp;Y$6)&gt;0,"C",""))</f>
        <v/>
      </c>
      <c r="Z7" t="str">
        <f>IF($A7="","",IF(COUNTIFS('Exemple - demandes'!$A$5:$A$154,$A7,'Exemple - demandes'!$C$5:$C$154,"&lt;="&amp;(Z$6+6),'Exemple - demandes'!$D$5:$D$154,"&gt;="&amp;Z$6)&gt;0,"C",""))</f>
        <v/>
      </c>
      <c r="AA7" t="str">
        <f>IF($A7="","",IF(COUNTIFS('Exemple - demandes'!$A$5:$A$154,$A7,'Exemple - demandes'!$C$5:$C$154,"&lt;="&amp;(AA$6+6),'Exemple - demandes'!$D$5:$D$154,"&gt;="&amp;AA$6)&gt;0,"C",""))</f>
        <v/>
      </c>
      <c r="AB7" t="str">
        <f>IF($A7="","",IF(COUNTIFS('Exemple - demandes'!$A$5:$A$154,$A7,'Exemple - demandes'!$C$5:$C$154,"&lt;="&amp;(AB$6+6),'Exemple - demandes'!$D$5:$D$154,"&gt;="&amp;AB$6)&gt;0,"C",""))</f>
        <v/>
      </c>
      <c r="AC7" t="str">
        <f>IF($A7="","",IF(COUNTIFS('Exemple - demandes'!$A$5:$A$154,$A7,'Exemple - demandes'!$C$5:$C$154,"&lt;="&amp;(AC$6+6),'Exemple - demandes'!$D$5:$D$154,"&gt;="&amp;AC$6)&gt;0,"C",""))</f>
        <v/>
      </c>
      <c r="AD7" t="str">
        <f>IF($A7="","",IF(COUNTIFS('Exemple - demandes'!$A$5:$A$154,$A7,'Exemple - demandes'!$C$5:$C$154,"&lt;="&amp;(AD$6+6),'Exemple - demandes'!$D$5:$D$154,"&gt;="&amp;AD$6)&gt;0,"C",""))</f>
        <v/>
      </c>
      <c r="AE7" t="str">
        <f>IF($A7="","",IF(COUNTIFS('Exemple - demandes'!$A$5:$A$154,$A7,'Exemple - demandes'!$C$5:$C$154,"&lt;="&amp;(AE$6+6),'Exemple - demandes'!$D$5:$D$154,"&gt;="&amp;AE$6)&gt;0,"C",""))</f>
        <v/>
      </c>
      <c r="AF7" t="str">
        <f>IF($A7="","",IF(COUNTIFS('Exemple - demandes'!$A$5:$A$154,$A7,'Exemple - demandes'!$C$5:$C$154,"&lt;="&amp;(AF$6+6),'Exemple - demandes'!$D$5:$D$154,"&gt;="&amp;AF$6)&gt;0,"C",""))</f>
        <v/>
      </c>
      <c r="AG7" t="str">
        <f>IF($A7="","",IF(COUNTIFS('Exemple - demandes'!$A$5:$A$154,$A7,'Exemple - demandes'!$C$5:$C$154,"&lt;="&amp;(AG$6+6),'Exemple - demandes'!$D$5:$D$154,"&gt;="&amp;AG$6)&gt;0,"C",""))</f>
        <v/>
      </c>
      <c r="AH7" t="str">
        <f>IF($A7="","",IF(COUNTIFS('Exemple - demandes'!$A$5:$A$154,$A7,'Exemple - demandes'!$C$5:$C$154,"&lt;="&amp;(AH$6+6),'Exemple - demandes'!$D$5:$D$154,"&gt;="&amp;AH$6)&gt;0,"C",""))</f>
        <v>C</v>
      </c>
      <c r="AI7" t="str">
        <f>IF($A7="","",IF(COUNTIFS('Exemple - demandes'!$A$5:$A$154,$A7,'Exemple - demandes'!$C$5:$C$154,"&lt;="&amp;(AI$6+6),'Exemple - demandes'!$D$5:$D$154,"&gt;="&amp;AI$6)&gt;0,"C",""))</f>
        <v>C</v>
      </c>
      <c r="AJ7" t="str">
        <f>IF($A7="","",IF(COUNTIFS('Exemple - demandes'!$A$5:$A$154,$A7,'Exemple - demandes'!$C$5:$C$154,"&lt;="&amp;(AJ$6+6),'Exemple - demandes'!$D$5:$D$154,"&gt;="&amp;AJ$6)&gt;0,"C",""))</f>
        <v>C</v>
      </c>
      <c r="AK7" t="str">
        <f>IF($A7="","",IF(COUNTIFS('Exemple - demandes'!$A$5:$A$154,$A7,'Exemple - demandes'!$C$5:$C$154,"&lt;="&amp;(AK$6+6),'Exemple - demandes'!$D$5:$D$154,"&gt;="&amp;AK$6)&gt;0,"C",""))</f>
        <v/>
      </c>
      <c r="AL7" t="str">
        <f>IF($A7="","",IF(COUNTIFS('Exemple - demandes'!$A$5:$A$154,$A7,'Exemple - demandes'!$C$5:$C$154,"&lt;="&amp;(AL$6+6),'Exemple - demandes'!$D$5:$D$154,"&gt;="&amp;AL$6)&gt;0,"C",""))</f>
        <v/>
      </c>
      <c r="AM7" t="str">
        <f>IF($A7="","",IF(COUNTIFS('Exemple - demandes'!$A$5:$A$154,$A7,'Exemple - demandes'!$C$5:$C$154,"&lt;="&amp;(AM$6+6),'Exemple - demandes'!$D$5:$D$154,"&gt;="&amp;AM$6)&gt;0,"C",""))</f>
        <v/>
      </c>
      <c r="AN7" t="str">
        <f>IF($A7="","",IF(COUNTIFS('Exemple - demandes'!$A$5:$A$154,$A7,'Exemple - demandes'!$C$5:$C$154,"&lt;="&amp;(AN$6+6),'Exemple - demandes'!$D$5:$D$154,"&gt;="&amp;AN$6)&gt;0,"C",""))</f>
        <v/>
      </c>
      <c r="AO7" t="str">
        <f>IF($A7="","",IF(COUNTIFS('Exemple - demandes'!$A$5:$A$154,$A7,'Exemple - demandes'!$C$5:$C$154,"&lt;="&amp;(AO$6+6),'Exemple - demandes'!$D$5:$D$154,"&gt;="&amp;AO$6)&gt;0,"C",""))</f>
        <v/>
      </c>
      <c r="AP7" t="str">
        <f>IF($A7="","",IF(COUNTIFS('Exemple - demandes'!$A$5:$A$154,$A7,'Exemple - demandes'!$C$5:$C$154,"&lt;="&amp;(AP$6+6),'Exemple - demandes'!$D$5:$D$154,"&gt;="&amp;AP$6)&gt;0,"C",""))</f>
        <v/>
      </c>
      <c r="AQ7" t="str">
        <f>IF($A7="","",IF(COUNTIFS('Exemple - demandes'!$A$5:$A$154,$A7,'Exemple - demandes'!$C$5:$C$154,"&lt;="&amp;(AQ$6+6),'Exemple - demandes'!$D$5:$D$154,"&gt;="&amp;AQ$6)&gt;0,"C",""))</f>
        <v/>
      </c>
      <c r="AR7" t="str">
        <f>IF($A7="","",IF(COUNTIFS('Exemple - demandes'!$A$5:$A$154,$A7,'Exemple - demandes'!$C$5:$C$154,"&lt;="&amp;(AR$6+6),'Exemple - demandes'!$D$5:$D$154,"&gt;="&amp;AR$6)&gt;0,"C",""))</f>
        <v/>
      </c>
      <c r="AS7" t="str">
        <f>IF($A7="","",IF(COUNTIFS('Exemple - demandes'!$A$5:$A$154,$A7,'Exemple - demandes'!$C$5:$C$154,"&lt;="&amp;(AS$6+6),'Exemple - demandes'!$D$5:$D$154,"&gt;="&amp;AS$6)&gt;0,"C",""))</f>
        <v/>
      </c>
      <c r="AT7" t="str">
        <f>IF($A7="","",IF(COUNTIFS('Exemple - demandes'!$A$5:$A$154,$A7,'Exemple - demandes'!$C$5:$C$154,"&lt;="&amp;(AT$6+6),'Exemple - demandes'!$D$5:$D$154,"&gt;="&amp;AT$6)&gt;0,"C",""))</f>
        <v/>
      </c>
      <c r="AU7" t="str">
        <f>IF($A7="","",IF(COUNTIFS('Exemple - demandes'!$A$5:$A$154,$A7,'Exemple - demandes'!$C$5:$C$154,"&lt;="&amp;(AU$6+6),'Exemple - demandes'!$D$5:$D$154,"&gt;="&amp;AU$6)&gt;0,"C",""))</f>
        <v/>
      </c>
      <c r="AV7" t="str">
        <f>IF($A7="","",IF(COUNTIFS('Exemple - demandes'!$A$5:$A$154,$A7,'Exemple - demandes'!$C$5:$C$154,"&lt;="&amp;(AV$6+6),'Exemple - demandes'!$D$5:$D$154,"&gt;="&amp;AV$6)&gt;0,"C",""))</f>
        <v/>
      </c>
      <c r="AW7" t="str">
        <f>IF($A7="","",IF(COUNTIFS('Exemple - demandes'!$A$5:$A$154,$A7,'Exemple - demandes'!$C$5:$C$154,"&lt;="&amp;(AW$6+6),'Exemple - demandes'!$D$5:$D$154,"&gt;="&amp;AW$6)&gt;0,"C",""))</f>
        <v/>
      </c>
      <c r="AX7" t="str">
        <f>IF($A7="","",IF(COUNTIFS('Exemple - demandes'!$A$5:$A$154,$A7,'Exemple - demandes'!$C$5:$C$154,"&lt;="&amp;(AX$6+6),'Exemple - demandes'!$D$5:$D$154,"&gt;="&amp;AX$6)&gt;0,"C",""))</f>
        <v/>
      </c>
      <c r="AY7" t="str">
        <f>IF($A7="","",IF(COUNTIFS('Exemple - demandes'!$A$5:$A$154,$A7,'Exemple - demandes'!$C$5:$C$154,"&lt;="&amp;(AY$6+6),'Exemple - demandes'!$D$5:$D$154,"&gt;="&amp;AY$6)&gt;0,"C",""))</f>
        <v/>
      </c>
      <c r="AZ7" t="str">
        <f>IF($A7="","",IF(COUNTIFS('Exemple - demandes'!$A$5:$A$154,$A7,'Exemple - demandes'!$C$5:$C$154,"&lt;="&amp;(AZ$6+6),'Exemple - demandes'!$D$5:$D$154,"&gt;="&amp;AZ$6)&gt;0,"C",""))</f>
        <v/>
      </c>
      <c r="BA7" t="str">
        <f>IF($A7="","",IF(COUNTIFS('Exemple - demandes'!$A$5:$A$154,$A7,'Exemple - demandes'!$C$5:$C$154,"&lt;="&amp;(BA$6+6),'Exemple - demandes'!$D$5:$D$154,"&gt;="&amp;BA$6)&gt;0,"C",""))</f>
        <v/>
      </c>
      <c r="BB7" t="str">
        <f>IF($A7="","",IF(COUNTIFS('Exemple - demandes'!$A$5:$A$154,$A7,'Exemple - demandes'!$C$5:$C$154,"&lt;="&amp;(BB$6+6),'Exemple - demandes'!$D$5:$D$154,"&gt;="&amp;BB$6)&gt;0,"C",""))</f>
        <v/>
      </c>
      <c r="BC7" t="str">
        <f>IF($A7="","",IF(COUNTIFS('Exemple - demandes'!$A$5:$A$154,$A7,'Exemple - demandes'!$C$5:$C$154,"&lt;="&amp;(BC$6+6),'Exemple - demandes'!$D$5:$D$154,"&gt;="&amp;BC$6)&gt;0,"C",""))</f>
        <v/>
      </c>
      <c r="BD7" t="str">
        <f>IF($A7="","",IF(COUNTIFS('Exemple - demandes'!$A$5:$A$154,$A7,'Exemple - demandes'!$C$5:$C$154,"&lt;="&amp;(BD$6+6),'Exemple - demandes'!$D$5:$D$154,"&gt;="&amp;BD$6)&gt;0,"C",""))</f>
        <v>C</v>
      </c>
    </row>
    <row r="8">
      <c r="A8" t="str">
        <v>Salarié 2</v>
      </c>
      <c r="B8">
        <v>30</v>
      </c>
      <c r="C8">
        <f>IF($A8="","",SUMIF('Exemple - demandes'!$A$5:$A$154,$A8,'Exemple - demandes'!$E$5:$E$154))</f>
        <v>18</v>
      </c>
      <c r="D8">
        <f>IF(OR($A8="",$B8=""),"",$B8-$C8)</f>
        <v>12</v>
      </c>
      <c r="E8" t="str">
        <f>IF($A8="","",IF(COUNTIFS('Exemple - demandes'!$A$5:$A$154,$A8,'Exemple - demandes'!$C$5:$C$154,"&lt;="&amp;(E$6+6),'Exemple - demandes'!$D$5:$D$154,"&gt;="&amp;E$6)&gt;0,"C",""))</f>
        <v/>
      </c>
      <c r="F8" t="str">
        <f>IF($A8="","",IF(COUNTIFS('Exemple - demandes'!$A$5:$A$154,$A8,'Exemple - demandes'!$C$5:$C$154,"&lt;="&amp;(F$6+6),'Exemple - demandes'!$D$5:$D$154,"&gt;="&amp;F$6)&gt;0,"C",""))</f>
        <v/>
      </c>
      <c r="G8" t="str">
        <f>IF($A8="","",IF(COUNTIFS('Exemple - demandes'!$A$5:$A$154,$A8,'Exemple - demandes'!$C$5:$C$154,"&lt;="&amp;(G$6+6),'Exemple - demandes'!$D$5:$D$154,"&gt;="&amp;G$6)&gt;0,"C",""))</f>
        <v/>
      </c>
      <c r="H8" t="str">
        <f>IF($A8="","",IF(COUNTIFS('Exemple - demandes'!$A$5:$A$154,$A8,'Exemple - demandes'!$C$5:$C$154,"&lt;="&amp;(H$6+6),'Exemple - demandes'!$D$5:$D$154,"&gt;="&amp;H$6)&gt;0,"C",""))</f>
        <v/>
      </c>
      <c r="I8" t="str">
        <f>IF($A8="","",IF(COUNTIFS('Exemple - demandes'!$A$5:$A$154,$A8,'Exemple - demandes'!$C$5:$C$154,"&lt;="&amp;(I$6+6),'Exemple - demandes'!$D$5:$D$154,"&gt;="&amp;I$6)&gt;0,"C",""))</f>
        <v/>
      </c>
      <c r="J8" t="str">
        <f>IF($A8="","",IF(COUNTIFS('Exemple - demandes'!$A$5:$A$154,$A8,'Exemple - demandes'!$C$5:$C$154,"&lt;="&amp;(J$6+6),'Exemple - demandes'!$D$5:$D$154,"&gt;="&amp;J$6)&gt;0,"C",""))</f>
        <v/>
      </c>
      <c r="K8" t="str">
        <f>IF($A8="","",IF(COUNTIFS('Exemple - demandes'!$A$5:$A$154,$A8,'Exemple - demandes'!$C$5:$C$154,"&lt;="&amp;(K$6+6),'Exemple - demandes'!$D$5:$D$154,"&gt;="&amp;K$6)&gt;0,"C",""))</f>
        <v/>
      </c>
      <c r="L8" t="str">
        <f>IF($A8="","",IF(COUNTIFS('Exemple - demandes'!$A$5:$A$154,$A8,'Exemple - demandes'!$C$5:$C$154,"&lt;="&amp;(L$6+6),'Exemple - demandes'!$D$5:$D$154,"&gt;="&amp;L$6)&gt;0,"C",""))</f>
        <v/>
      </c>
      <c r="M8" t="str">
        <f>IF($A8="","",IF(COUNTIFS('Exemple - demandes'!$A$5:$A$154,$A8,'Exemple - demandes'!$C$5:$C$154,"&lt;="&amp;(M$6+6),'Exemple - demandes'!$D$5:$D$154,"&gt;="&amp;M$6)&gt;0,"C",""))</f>
        <v/>
      </c>
      <c r="N8" t="str">
        <f>IF($A8="","",IF(COUNTIFS('Exemple - demandes'!$A$5:$A$154,$A8,'Exemple - demandes'!$C$5:$C$154,"&lt;="&amp;(N$6+6),'Exemple - demandes'!$D$5:$D$154,"&gt;="&amp;N$6)&gt;0,"C",""))</f>
        <v/>
      </c>
      <c r="O8" t="str">
        <f>IF($A8="","",IF(COUNTIFS('Exemple - demandes'!$A$5:$A$154,$A8,'Exemple - demandes'!$C$5:$C$154,"&lt;="&amp;(O$6+6),'Exemple - demandes'!$D$5:$D$154,"&gt;="&amp;O$6)&gt;0,"C",""))</f>
        <v/>
      </c>
      <c r="P8" t="str">
        <f>IF($A8="","",IF(COUNTIFS('Exemple - demandes'!$A$5:$A$154,$A8,'Exemple - demandes'!$C$5:$C$154,"&lt;="&amp;(P$6+6),'Exemple - demandes'!$D$5:$D$154,"&gt;="&amp;P$6)&gt;0,"C",""))</f>
        <v/>
      </c>
      <c r="Q8" t="str">
        <f>IF($A8="","",IF(COUNTIFS('Exemple - demandes'!$A$5:$A$154,$A8,'Exemple - demandes'!$C$5:$C$154,"&lt;="&amp;(Q$6+6),'Exemple - demandes'!$D$5:$D$154,"&gt;="&amp;Q$6)&gt;0,"C",""))</f>
        <v/>
      </c>
      <c r="R8" t="str">
        <f>IF($A8="","",IF(COUNTIFS('Exemple - demandes'!$A$5:$A$154,$A8,'Exemple - demandes'!$C$5:$C$154,"&lt;="&amp;(R$6+6),'Exemple - demandes'!$D$5:$D$154,"&gt;="&amp;R$6)&gt;0,"C",""))</f>
        <v/>
      </c>
      <c r="S8" t="str">
        <f>IF($A8="","",IF(COUNTIFS('Exemple - demandes'!$A$5:$A$154,$A8,'Exemple - demandes'!$C$5:$C$154,"&lt;="&amp;(S$6+6),'Exemple - demandes'!$D$5:$D$154,"&gt;="&amp;S$6)&gt;0,"C",""))</f>
        <v/>
      </c>
      <c r="T8" t="str">
        <f>IF($A8="","",IF(COUNTIFS('Exemple - demandes'!$A$5:$A$154,$A8,'Exemple - demandes'!$C$5:$C$154,"&lt;="&amp;(T$6+6),'Exemple - demandes'!$D$5:$D$154,"&gt;="&amp;T$6)&gt;0,"C",""))</f>
        <v/>
      </c>
      <c r="U8" t="str">
        <f>IF($A8="","",IF(COUNTIFS('Exemple - demandes'!$A$5:$A$154,$A8,'Exemple - demandes'!$C$5:$C$154,"&lt;="&amp;(U$6+6),'Exemple - demandes'!$D$5:$D$154,"&gt;="&amp;U$6)&gt;0,"C",""))</f>
        <v/>
      </c>
      <c r="V8" t="str">
        <f>IF($A8="","",IF(COUNTIFS('Exemple - demandes'!$A$5:$A$154,$A8,'Exemple - demandes'!$C$5:$C$154,"&lt;="&amp;(V$6+6),'Exemple - demandes'!$D$5:$D$154,"&gt;="&amp;V$6)&gt;0,"C",""))</f>
        <v/>
      </c>
      <c r="W8" t="str">
        <f>IF($A8="","",IF(COUNTIFS('Exemple - demandes'!$A$5:$A$154,$A8,'Exemple - demandes'!$C$5:$C$154,"&lt;="&amp;(W$6+6),'Exemple - demandes'!$D$5:$D$154,"&gt;="&amp;W$6)&gt;0,"C",""))</f>
        <v/>
      </c>
      <c r="X8" t="str">
        <f>IF($A8="","",IF(COUNTIFS('Exemple - demandes'!$A$5:$A$154,$A8,'Exemple - demandes'!$C$5:$C$154,"&lt;="&amp;(X$6+6),'Exemple - demandes'!$D$5:$D$154,"&gt;="&amp;X$6)&gt;0,"C",""))</f>
        <v/>
      </c>
      <c r="Y8" t="str">
        <f>IF($A8="","",IF(COUNTIFS('Exemple - demandes'!$A$5:$A$154,$A8,'Exemple - demandes'!$C$5:$C$154,"&lt;="&amp;(Y$6+6),'Exemple - demandes'!$D$5:$D$154,"&gt;="&amp;Y$6)&gt;0,"C",""))</f>
        <v/>
      </c>
      <c r="Z8" t="str">
        <f>IF($A8="","",IF(COUNTIFS('Exemple - demandes'!$A$5:$A$154,$A8,'Exemple - demandes'!$C$5:$C$154,"&lt;="&amp;(Z$6+6),'Exemple - demandes'!$D$5:$D$154,"&gt;="&amp;Z$6)&gt;0,"C",""))</f>
        <v/>
      </c>
      <c r="AA8" t="str">
        <f>IF($A8="","",IF(COUNTIFS('Exemple - demandes'!$A$5:$A$154,$A8,'Exemple - demandes'!$C$5:$C$154,"&lt;="&amp;(AA$6+6),'Exemple - demandes'!$D$5:$D$154,"&gt;="&amp;AA$6)&gt;0,"C",""))</f>
        <v/>
      </c>
      <c r="AB8" t="str">
        <f>IF($A8="","",IF(COUNTIFS('Exemple - demandes'!$A$5:$A$154,$A8,'Exemple - demandes'!$C$5:$C$154,"&lt;="&amp;(AB$6+6),'Exemple - demandes'!$D$5:$D$154,"&gt;="&amp;AB$6)&gt;0,"C",""))</f>
        <v/>
      </c>
      <c r="AC8" t="str">
        <f>IF($A8="","",IF(COUNTIFS('Exemple - demandes'!$A$5:$A$154,$A8,'Exemple - demandes'!$C$5:$C$154,"&lt;="&amp;(AC$6+6),'Exemple - demandes'!$D$5:$D$154,"&gt;="&amp;AC$6)&gt;0,"C",""))</f>
        <v/>
      </c>
      <c r="AD8" t="str">
        <f>IF($A8="","",IF(COUNTIFS('Exemple - demandes'!$A$5:$A$154,$A8,'Exemple - demandes'!$C$5:$C$154,"&lt;="&amp;(AD$6+6),'Exemple - demandes'!$D$5:$D$154,"&gt;="&amp;AD$6)&gt;0,"C",""))</f>
        <v/>
      </c>
      <c r="AE8" t="str">
        <f>IF($A8="","",IF(COUNTIFS('Exemple - demandes'!$A$5:$A$154,$A8,'Exemple - demandes'!$C$5:$C$154,"&lt;="&amp;(AE$6+6),'Exemple - demandes'!$D$5:$D$154,"&gt;="&amp;AE$6)&gt;0,"C",""))</f>
        <v/>
      </c>
      <c r="AF8" t="str">
        <f>IF($A8="","",IF(COUNTIFS('Exemple - demandes'!$A$5:$A$154,$A8,'Exemple - demandes'!$C$5:$C$154,"&lt;="&amp;(AF$6+6),'Exemple - demandes'!$D$5:$D$154,"&gt;="&amp;AF$6)&gt;0,"C",""))</f>
        <v/>
      </c>
      <c r="AG8" t="str">
        <f>IF($A8="","",IF(COUNTIFS('Exemple - demandes'!$A$5:$A$154,$A8,'Exemple - demandes'!$C$5:$C$154,"&lt;="&amp;(AG$6+6),'Exemple - demandes'!$D$5:$D$154,"&gt;="&amp;AG$6)&gt;0,"C",""))</f>
        <v/>
      </c>
      <c r="AH8" t="str">
        <f>IF($A8="","",IF(COUNTIFS('Exemple - demandes'!$A$5:$A$154,$A8,'Exemple - demandes'!$C$5:$C$154,"&lt;="&amp;(AH$6+6),'Exemple - demandes'!$D$5:$D$154,"&gt;="&amp;AH$6)&gt;0,"C",""))</f>
        <v/>
      </c>
      <c r="AI8" t="str">
        <f>IF($A8="","",IF(COUNTIFS('Exemple - demandes'!$A$5:$A$154,$A8,'Exemple - demandes'!$C$5:$C$154,"&lt;="&amp;(AI$6+6),'Exemple - demandes'!$D$5:$D$154,"&gt;="&amp;AI$6)&gt;0,"C",""))</f>
        <v>C</v>
      </c>
      <c r="AJ8" t="str">
        <f>IF($A8="","",IF(COUNTIFS('Exemple - demandes'!$A$5:$A$154,$A8,'Exemple - demandes'!$C$5:$C$154,"&lt;="&amp;(AJ$6+6),'Exemple - demandes'!$D$5:$D$154,"&gt;="&amp;AJ$6)&gt;0,"C",""))</f>
        <v>C</v>
      </c>
      <c r="AK8" t="str">
        <f>IF($A8="","",IF(COUNTIFS('Exemple - demandes'!$A$5:$A$154,$A8,'Exemple - demandes'!$C$5:$C$154,"&lt;="&amp;(AK$6+6),'Exemple - demandes'!$D$5:$D$154,"&gt;="&amp;AK$6)&gt;0,"C",""))</f>
        <v>C</v>
      </c>
      <c r="AL8" t="str">
        <f>IF($A8="","",IF(COUNTIFS('Exemple - demandes'!$A$5:$A$154,$A8,'Exemple - demandes'!$C$5:$C$154,"&lt;="&amp;(AL$6+6),'Exemple - demandes'!$D$5:$D$154,"&gt;="&amp;AL$6)&gt;0,"C",""))</f>
        <v/>
      </c>
      <c r="AM8" t="str">
        <f>IF($A8="","",IF(COUNTIFS('Exemple - demandes'!$A$5:$A$154,$A8,'Exemple - demandes'!$C$5:$C$154,"&lt;="&amp;(AM$6+6),'Exemple - demandes'!$D$5:$D$154,"&gt;="&amp;AM$6)&gt;0,"C",""))</f>
        <v/>
      </c>
      <c r="AN8" t="str">
        <f>IF($A8="","",IF(COUNTIFS('Exemple - demandes'!$A$5:$A$154,$A8,'Exemple - demandes'!$C$5:$C$154,"&lt;="&amp;(AN$6+6),'Exemple - demandes'!$D$5:$D$154,"&gt;="&amp;AN$6)&gt;0,"C",""))</f>
        <v/>
      </c>
      <c r="AO8" t="str">
        <f>IF($A8="","",IF(COUNTIFS('Exemple - demandes'!$A$5:$A$154,$A8,'Exemple - demandes'!$C$5:$C$154,"&lt;="&amp;(AO$6+6),'Exemple - demandes'!$D$5:$D$154,"&gt;="&amp;AO$6)&gt;0,"C",""))</f>
        <v/>
      </c>
      <c r="AP8" t="str">
        <f>IF($A8="","",IF(COUNTIFS('Exemple - demandes'!$A$5:$A$154,$A8,'Exemple - demandes'!$C$5:$C$154,"&lt;="&amp;(AP$6+6),'Exemple - demandes'!$D$5:$D$154,"&gt;="&amp;AP$6)&gt;0,"C",""))</f>
        <v/>
      </c>
      <c r="AQ8" t="str">
        <f>IF($A8="","",IF(COUNTIFS('Exemple - demandes'!$A$5:$A$154,$A8,'Exemple - demandes'!$C$5:$C$154,"&lt;="&amp;(AQ$6+6),'Exemple - demandes'!$D$5:$D$154,"&gt;="&amp;AQ$6)&gt;0,"C",""))</f>
        <v/>
      </c>
      <c r="AR8" t="str">
        <f>IF($A8="","",IF(COUNTIFS('Exemple - demandes'!$A$5:$A$154,$A8,'Exemple - demandes'!$C$5:$C$154,"&lt;="&amp;(AR$6+6),'Exemple - demandes'!$D$5:$D$154,"&gt;="&amp;AR$6)&gt;0,"C",""))</f>
        <v/>
      </c>
      <c r="AS8" t="str">
        <f>IF($A8="","",IF(COUNTIFS('Exemple - demandes'!$A$5:$A$154,$A8,'Exemple - demandes'!$C$5:$C$154,"&lt;="&amp;(AS$6+6),'Exemple - demandes'!$D$5:$D$154,"&gt;="&amp;AS$6)&gt;0,"C",""))</f>
        <v/>
      </c>
      <c r="AT8" t="str">
        <f>IF($A8="","",IF(COUNTIFS('Exemple - demandes'!$A$5:$A$154,$A8,'Exemple - demandes'!$C$5:$C$154,"&lt;="&amp;(AT$6+6),'Exemple - demandes'!$D$5:$D$154,"&gt;="&amp;AT$6)&gt;0,"C",""))</f>
        <v/>
      </c>
      <c r="AU8" t="str">
        <f>IF($A8="","",IF(COUNTIFS('Exemple - demandes'!$A$5:$A$154,$A8,'Exemple - demandes'!$C$5:$C$154,"&lt;="&amp;(AU$6+6),'Exemple - demandes'!$D$5:$D$154,"&gt;="&amp;AU$6)&gt;0,"C",""))</f>
        <v/>
      </c>
      <c r="AV8" t="str">
        <f>IF($A8="","",IF(COUNTIFS('Exemple - demandes'!$A$5:$A$154,$A8,'Exemple - demandes'!$C$5:$C$154,"&lt;="&amp;(AV$6+6),'Exemple - demandes'!$D$5:$D$154,"&gt;="&amp;AV$6)&gt;0,"C",""))</f>
        <v/>
      </c>
      <c r="AW8" t="str">
        <f>IF($A8="","",IF(COUNTIFS('Exemple - demandes'!$A$5:$A$154,$A8,'Exemple - demandes'!$C$5:$C$154,"&lt;="&amp;(AW$6+6),'Exemple - demandes'!$D$5:$D$154,"&gt;="&amp;AW$6)&gt;0,"C",""))</f>
        <v/>
      </c>
      <c r="AX8" t="str">
        <f>IF($A8="","",IF(COUNTIFS('Exemple - demandes'!$A$5:$A$154,$A8,'Exemple - demandes'!$C$5:$C$154,"&lt;="&amp;(AX$6+6),'Exemple - demandes'!$D$5:$D$154,"&gt;="&amp;AX$6)&gt;0,"C",""))</f>
        <v/>
      </c>
      <c r="AY8" t="str">
        <f>IF($A8="","",IF(COUNTIFS('Exemple - demandes'!$A$5:$A$154,$A8,'Exemple - demandes'!$C$5:$C$154,"&lt;="&amp;(AY$6+6),'Exemple - demandes'!$D$5:$D$154,"&gt;="&amp;AY$6)&gt;0,"C",""))</f>
        <v/>
      </c>
      <c r="AZ8" t="str">
        <f>IF($A8="","",IF(COUNTIFS('Exemple - demandes'!$A$5:$A$154,$A8,'Exemple - demandes'!$C$5:$C$154,"&lt;="&amp;(AZ$6+6),'Exemple - demandes'!$D$5:$D$154,"&gt;="&amp;AZ$6)&gt;0,"C",""))</f>
        <v/>
      </c>
      <c r="BA8" t="str">
        <f>IF($A8="","",IF(COUNTIFS('Exemple - demandes'!$A$5:$A$154,$A8,'Exemple - demandes'!$C$5:$C$154,"&lt;="&amp;(BA$6+6),'Exemple - demandes'!$D$5:$D$154,"&gt;="&amp;BA$6)&gt;0,"C",""))</f>
        <v/>
      </c>
      <c r="BB8" t="str">
        <f>IF($A8="","",IF(COUNTIFS('Exemple - demandes'!$A$5:$A$154,$A8,'Exemple - demandes'!$C$5:$C$154,"&lt;="&amp;(BB$6+6),'Exemple - demandes'!$D$5:$D$154,"&gt;="&amp;BB$6)&gt;0,"C",""))</f>
        <v/>
      </c>
      <c r="BC8" t="str">
        <f>IF($A8="","",IF(COUNTIFS('Exemple - demandes'!$A$5:$A$154,$A8,'Exemple - demandes'!$C$5:$C$154,"&lt;="&amp;(BC$6+6),'Exemple - demandes'!$D$5:$D$154,"&gt;="&amp;BC$6)&gt;0,"C",""))</f>
        <v/>
      </c>
      <c r="BD8" t="str">
        <f>IF($A8="","",IF(COUNTIFS('Exemple - demandes'!$A$5:$A$154,$A8,'Exemple - demandes'!$C$5:$C$154,"&lt;="&amp;(BD$6+6),'Exemple - demandes'!$D$5:$D$154,"&gt;="&amp;BD$6)&gt;0,"C",""))</f>
        <v/>
      </c>
    </row>
    <row r="9">
      <c r="A9" t="str">
        <v>Salarié 3</v>
      </c>
      <c r="B9">
        <v>30</v>
      </c>
      <c r="C9">
        <f>IF($A9="","",SUMIF('Exemple - demandes'!$A$5:$A$154,$A9,'Exemple - demandes'!$E$5:$E$154))</f>
        <v>18</v>
      </c>
      <c r="D9">
        <f>IF(OR($A9="",$B9=""),"",$B9-$C9)</f>
        <v>12</v>
      </c>
      <c r="E9" t="str">
        <f>IF($A9="","",IF(COUNTIFS('Exemple - demandes'!$A$5:$A$154,$A9,'Exemple - demandes'!$C$5:$C$154,"&lt;="&amp;(E$6+6),'Exemple - demandes'!$D$5:$D$154,"&gt;="&amp;E$6)&gt;0,"C",""))</f>
        <v/>
      </c>
      <c r="F9" t="str">
        <f>IF($A9="","",IF(COUNTIFS('Exemple - demandes'!$A$5:$A$154,$A9,'Exemple - demandes'!$C$5:$C$154,"&lt;="&amp;(F$6+6),'Exemple - demandes'!$D$5:$D$154,"&gt;="&amp;F$6)&gt;0,"C",""))</f>
        <v/>
      </c>
      <c r="G9" t="str">
        <f>IF($A9="","",IF(COUNTIFS('Exemple - demandes'!$A$5:$A$154,$A9,'Exemple - demandes'!$C$5:$C$154,"&lt;="&amp;(G$6+6),'Exemple - demandes'!$D$5:$D$154,"&gt;="&amp;G$6)&gt;0,"C",""))</f>
        <v/>
      </c>
      <c r="H9" t="str">
        <f>IF($A9="","",IF(COUNTIFS('Exemple - demandes'!$A$5:$A$154,$A9,'Exemple - demandes'!$C$5:$C$154,"&lt;="&amp;(H$6+6),'Exemple - demandes'!$D$5:$D$154,"&gt;="&amp;H$6)&gt;0,"C",""))</f>
        <v/>
      </c>
      <c r="I9" t="str">
        <f>IF($A9="","",IF(COUNTIFS('Exemple - demandes'!$A$5:$A$154,$A9,'Exemple - demandes'!$C$5:$C$154,"&lt;="&amp;(I$6+6),'Exemple - demandes'!$D$5:$D$154,"&gt;="&amp;I$6)&gt;0,"C",""))</f>
        <v/>
      </c>
      <c r="J9" t="str">
        <f>IF($A9="","",IF(COUNTIFS('Exemple - demandes'!$A$5:$A$154,$A9,'Exemple - demandes'!$C$5:$C$154,"&lt;="&amp;(J$6+6),'Exemple - demandes'!$D$5:$D$154,"&gt;="&amp;J$6)&gt;0,"C",""))</f>
        <v/>
      </c>
      <c r="K9" t="str">
        <f>IF($A9="","",IF(COUNTIFS('Exemple - demandes'!$A$5:$A$154,$A9,'Exemple - demandes'!$C$5:$C$154,"&lt;="&amp;(K$6+6),'Exemple - demandes'!$D$5:$D$154,"&gt;="&amp;K$6)&gt;0,"C",""))</f>
        <v/>
      </c>
      <c r="L9" t="str">
        <f>IF($A9="","",IF(COUNTIFS('Exemple - demandes'!$A$5:$A$154,$A9,'Exemple - demandes'!$C$5:$C$154,"&lt;="&amp;(L$6+6),'Exemple - demandes'!$D$5:$D$154,"&gt;="&amp;L$6)&gt;0,"C",""))</f>
        <v/>
      </c>
      <c r="M9" t="str">
        <f>IF($A9="","",IF(COUNTIFS('Exemple - demandes'!$A$5:$A$154,$A9,'Exemple - demandes'!$C$5:$C$154,"&lt;="&amp;(M$6+6),'Exemple - demandes'!$D$5:$D$154,"&gt;="&amp;M$6)&gt;0,"C",""))</f>
        <v/>
      </c>
      <c r="N9" t="str">
        <f>IF($A9="","",IF(COUNTIFS('Exemple - demandes'!$A$5:$A$154,$A9,'Exemple - demandes'!$C$5:$C$154,"&lt;="&amp;(N$6+6),'Exemple - demandes'!$D$5:$D$154,"&gt;="&amp;N$6)&gt;0,"C",""))</f>
        <v/>
      </c>
      <c r="O9" t="str">
        <f>IF($A9="","",IF(COUNTIFS('Exemple - demandes'!$A$5:$A$154,$A9,'Exemple - demandes'!$C$5:$C$154,"&lt;="&amp;(O$6+6),'Exemple - demandes'!$D$5:$D$154,"&gt;="&amp;O$6)&gt;0,"C",""))</f>
        <v/>
      </c>
      <c r="P9" t="str">
        <f>IF($A9="","",IF(COUNTIFS('Exemple - demandes'!$A$5:$A$154,$A9,'Exemple - demandes'!$C$5:$C$154,"&lt;="&amp;(P$6+6),'Exemple - demandes'!$D$5:$D$154,"&gt;="&amp;P$6)&gt;0,"C",""))</f>
        <v/>
      </c>
      <c r="Q9" t="str">
        <f>IF($A9="","",IF(COUNTIFS('Exemple - demandes'!$A$5:$A$154,$A9,'Exemple - demandes'!$C$5:$C$154,"&lt;="&amp;(Q$6+6),'Exemple - demandes'!$D$5:$D$154,"&gt;="&amp;Q$6)&gt;0,"C",""))</f>
        <v/>
      </c>
      <c r="R9" t="str">
        <f>IF($A9="","",IF(COUNTIFS('Exemple - demandes'!$A$5:$A$154,$A9,'Exemple - demandes'!$C$5:$C$154,"&lt;="&amp;(R$6+6),'Exemple - demandes'!$D$5:$D$154,"&gt;="&amp;R$6)&gt;0,"C",""))</f>
        <v/>
      </c>
      <c r="S9" t="str">
        <f>IF($A9="","",IF(COUNTIFS('Exemple - demandes'!$A$5:$A$154,$A9,'Exemple - demandes'!$C$5:$C$154,"&lt;="&amp;(S$6+6),'Exemple - demandes'!$D$5:$D$154,"&gt;="&amp;S$6)&gt;0,"C",""))</f>
        <v/>
      </c>
      <c r="T9" t="str">
        <f>IF($A9="","",IF(COUNTIFS('Exemple - demandes'!$A$5:$A$154,$A9,'Exemple - demandes'!$C$5:$C$154,"&lt;="&amp;(T$6+6),'Exemple - demandes'!$D$5:$D$154,"&gt;="&amp;T$6)&gt;0,"C",""))</f>
        <v/>
      </c>
      <c r="U9" t="str">
        <f>IF($A9="","",IF(COUNTIFS('Exemple - demandes'!$A$5:$A$154,$A9,'Exemple - demandes'!$C$5:$C$154,"&lt;="&amp;(U$6+6),'Exemple - demandes'!$D$5:$D$154,"&gt;="&amp;U$6)&gt;0,"C",""))</f>
        <v/>
      </c>
      <c r="V9" t="str">
        <f>IF($A9="","",IF(COUNTIFS('Exemple - demandes'!$A$5:$A$154,$A9,'Exemple - demandes'!$C$5:$C$154,"&lt;="&amp;(V$6+6),'Exemple - demandes'!$D$5:$D$154,"&gt;="&amp;V$6)&gt;0,"C",""))</f>
        <v/>
      </c>
      <c r="W9" t="str">
        <f>IF($A9="","",IF(COUNTIFS('Exemple - demandes'!$A$5:$A$154,$A9,'Exemple - demandes'!$C$5:$C$154,"&lt;="&amp;(W$6+6),'Exemple - demandes'!$D$5:$D$154,"&gt;="&amp;W$6)&gt;0,"C",""))</f>
        <v/>
      </c>
      <c r="X9" t="str">
        <f>IF($A9="","",IF(COUNTIFS('Exemple - demandes'!$A$5:$A$154,$A9,'Exemple - demandes'!$C$5:$C$154,"&lt;="&amp;(X$6+6),'Exemple - demandes'!$D$5:$D$154,"&gt;="&amp;X$6)&gt;0,"C",""))</f>
        <v/>
      </c>
      <c r="Y9" t="str">
        <f>IF($A9="","",IF(COUNTIFS('Exemple - demandes'!$A$5:$A$154,$A9,'Exemple - demandes'!$C$5:$C$154,"&lt;="&amp;(Y$6+6),'Exemple - demandes'!$D$5:$D$154,"&gt;="&amp;Y$6)&gt;0,"C",""))</f>
        <v/>
      </c>
      <c r="Z9" t="str">
        <f>IF($A9="","",IF(COUNTIFS('Exemple - demandes'!$A$5:$A$154,$A9,'Exemple - demandes'!$C$5:$C$154,"&lt;="&amp;(Z$6+6),'Exemple - demandes'!$D$5:$D$154,"&gt;="&amp;Z$6)&gt;0,"C",""))</f>
        <v/>
      </c>
      <c r="AA9" t="str">
        <f>IF($A9="","",IF(COUNTIFS('Exemple - demandes'!$A$5:$A$154,$A9,'Exemple - demandes'!$C$5:$C$154,"&lt;="&amp;(AA$6+6),'Exemple - demandes'!$D$5:$D$154,"&gt;="&amp;AA$6)&gt;0,"C",""))</f>
        <v/>
      </c>
      <c r="AB9" t="str">
        <f>IF($A9="","",IF(COUNTIFS('Exemple - demandes'!$A$5:$A$154,$A9,'Exemple - demandes'!$C$5:$C$154,"&lt;="&amp;(AB$6+6),'Exemple - demandes'!$D$5:$D$154,"&gt;="&amp;AB$6)&gt;0,"C",""))</f>
        <v/>
      </c>
      <c r="AC9" t="str">
        <f>IF($A9="","",IF(COUNTIFS('Exemple - demandes'!$A$5:$A$154,$A9,'Exemple - demandes'!$C$5:$C$154,"&lt;="&amp;(AC$6+6),'Exemple - demandes'!$D$5:$D$154,"&gt;="&amp;AC$6)&gt;0,"C",""))</f>
        <v/>
      </c>
      <c r="AD9" t="str">
        <f>IF($A9="","",IF(COUNTIFS('Exemple - demandes'!$A$5:$A$154,$A9,'Exemple - demandes'!$C$5:$C$154,"&lt;="&amp;(AD$6+6),'Exemple - demandes'!$D$5:$D$154,"&gt;="&amp;AD$6)&gt;0,"C",""))</f>
        <v/>
      </c>
      <c r="AE9" t="str">
        <f>IF($A9="","",IF(COUNTIFS('Exemple - demandes'!$A$5:$A$154,$A9,'Exemple - demandes'!$C$5:$C$154,"&lt;="&amp;(AE$6+6),'Exemple - demandes'!$D$5:$D$154,"&gt;="&amp;AE$6)&gt;0,"C",""))</f>
        <v/>
      </c>
      <c r="AF9" t="str">
        <f>IF($A9="","",IF(COUNTIFS('Exemple - demandes'!$A$5:$A$154,$A9,'Exemple - demandes'!$C$5:$C$154,"&lt;="&amp;(AF$6+6),'Exemple - demandes'!$D$5:$D$154,"&gt;="&amp;AF$6)&gt;0,"C",""))</f>
        <v/>
      </c>
      <c r="AG9" t="str">
        <f>IF($A9="","",IF(COUNTIFS('Exemple - demandes'!$A$5:$A$154,$A9,'Exemple - demandes'!$C$5:$C$154,"&lt;="&amp;(AG$6+6),'Exemple - demandes'!$D$5:$D$154,"&gt;="&amp;AG$6)&gt;0,"C",""))</f>
        <v/>
      </c>
      <c r="AH9" t="str">
        <f>IF($A9="","",IF(COUNTIFS('Exemple - demandes'!$A$5:$A$154,$A9,'Exemple - demandes'!$C$5:$C$154,"&lt;="&amp;(AH$6+6),'Exemple - demandes'!$D$5:$D$154,"&gt;="&amp;AH$6)&gt;0,"C",""))</f>
        <v/>
      </c>
      <c r="AI9" t="str">
        <f>IF($A9="","",IF(COUNTIFS('Exemple - demandes'!$A$5:$A$154,$A9,'Exemple - demandes'!$C$5:$C$154,"&lt;="&amp;(AI$6+6),'Exemple - demandes'!$D$5:$D$154,"&gt;="&amp;AI$6)&gt;0,"C",""))</f>
        <v/>
      </c>
      <c r="AJ9" t="str">
        <f>IF($A9="","",IF(COUNTIFS('Exemple - demandes'!$A$5:$A$154,$A9,'Exemple - demandes'!$C$5:$C$154,"&lt;="&amp;(AJ$6+6),'Exemple - demandes'!$D$5:$D$154,"&gt;="&amp;AJ$6)&gt;0,"C",""))</f>
        <v/>
      </c>
      <c r="AK9" t="str">
        <f>IF($A9="","",IF(COUNTIFS('Exemple - demandes'!$A$5:$A$154,$A9,'Exemple - demandes'!$C$5:$C$154,"&lt;="&amp;(AK$6+6),'Exemple - demandes'!$D$5:$D$154,"&gt;="&amp;AK$6)&gt;0,"C",""))</f>
        <v>C</v>
      </c>
      <c r="AL9" t="str">
        <f>IF($A9="","",IF(COUNTIFS('Exemple - demandes'!$A$5:$A$154,$A9,'Exemple - demandes'!$C$5:$C$154,"&lt;="&amp;(AL$6+6),'Exemple - demandes'!$D$5:$D$154,"&gt;="&amp;AL$6)&gt;0,"C",""))</f>
        <v>C</v>
      </c>
      <c r="AM9" t="str">
        <f>IF($A9="","",IF(COUNTIFS('Exemple - demandes'!$A$5:$A$154,$A9,'Exemple - demandes'!$C$5:$C$154,"&lt;="&amp;(AM$6+6),'Exemple - demandes'!$D$5:$D$154,"&gt;="&amp;AM$6)&gt;0,"C",""))</f>
        <v/>
      </c>
      <c r="AN9" t="str">
        <f>IF($A9="","",IF(COUNTIFS('Exemple - demandes'!$A$5:$A$154,$A9,'Exemple - demandes'!$C$5:$C$154,"&lt;="&amp;(AN$6+6),'Exemple - demandes'!$D$5:$D$154,"&gt;="&amp;AN$6)&gt;0,"C",""))</f>
        <v/>
      </c>
      <c r="AO9" t="str">
        <f>IF($A9="","",IF(COUNTIFS('Exemple - demandes'!$A$5:$A$154,$A9,'Exemple - demandes'!$C$5:$C$154,"&lt;="&amp;(AO$6+6),'Exemple - demandes'!$D$5:$D$154,"&gt;="&amp;AO$6)&gt;0,"C",""))</f>
        <v/>
      </c>
      <c r="AP9" t="str">
        <f>IF($A9="","",IF(COUNTIFS('Exemple - demandes'!$A$5:$A$154,$A9,'Exemple - demandes'!$C$5:$C$154,"&lt;="&amp;(AP$6+6),'Exemple - demandes'!$D$5:$D$154,"&gt;="&amp;AP$6)&gt;0,"C",""))</f>
        <v/>
      </c>
      <c r="AQ9" t="str">
        <f>IF($A9="","",IF(COUNTIFS('Exemple - demandes'!$A$5:$A$154,$A9,'Exemple - demandes'!$C$5:$C$154,"&lt;="&amp;(AQ$6+6),'Exemple - demandes'!$D$5:$D$154,"&gt;="&amp;AQ$6)&gt;0,"C",""))</f>
        <v/>
      </c>
      <c r="AR9" t="str">
        <f>IF($A9="","",IF(COUNTIFS('Exemple - demandes'!$A$5:$A$154,$A9,'Exemple - demandes'!$C$5:$C$154,"&lt;="&amp;(AR$6+6),'Exemple - demandes'!$D$5:$D$154,"&gt;="&amp;AR$6)&gt;0,"C",""))</f>
        <v/>
      </c>
      <c r="AS9" t="str">
        <f>IF($A9="","",IF(COUNTIFS('Exemple - demandes'!$A$5:$A$154,$A9,'Exemple - demandes'!$C$5:$C$154,"&lt;="&amp;(AS$6+6),'Exemple - demandes'!$D$5:$D$154,"&gt;="&amp;AS$6)&gt;0,"C",""))</f>
        <v/>
      </c>
      <c r="AT9" t="str">
        <f>IF($A9="","",IF(COUNTIFS('Exemple - demandes'!$A$5:$A$154,$A9,'Exemple - demandes'!$C$5:$C$154,"&lt;="&amp;(AT$6+6),'Exemple - demandes'!$D$5:$D$154,"&gt;="&amp;AT$6)&gt;0,"C",""))</f>
        <v/>
      </c>
      <c r="AU9" t="str">
        <f>IF($A9="","",IF(COUNTIFS('Exemple - demandes'!$A$5:$A$154,$A9,'Exemple - demandes'!$C$5:$C$154,"&lt;="&amp;(AU$6+6),'Exemple - demandes'!$D$5:$D$154,"&gt;="&amp;AU$6)&gt;0,"C",""))</f>
        <v>C</v>
      </c>
      <c r="AV9" t="str">
        <f>IF($A9="","",IF(COUNTIFS('Exemple - demandes'!$A$5:$A$154,$A9,'Exemple - demandes'!$C$5:$C$154,"&lt;="&amp;(AV$6+6),'Exemple - demandes'!$D$5:$D$154,"&gt;="&amp;AV$6)&gt;0,"C",""))</f>
        <v/>
      </c>
      <c r="AW9" t="str">
        <f>IF($A9="","",IF(COUNTIFS('Exemple - demandes'!$A$5:$A$154,$A9,'Exemple - demandes'!$C$5:$C$154,"&lt;="&amp;(AW$6+6),'Exemple - demandes'!$D$5:$D$154,"&gt;="&amp;AW$6)&gt;0,"C",""))</f>
        <v/>
      </c>
      <c r="AX9" t="str">
        <f>IF($A9="","",IF(COUNTIFS('Exemple - demandes'!$A$5:$A$154,$A9,'Exemple - demandes'!$C$5:$C$154,"&lt;="&amp;(AX$6+6),'Exemple - demandes'!$D$5:$D$154,"&gt;="&amp;AX$6)&gt;0,"C",""))</f>
        <v/>
      </c>
      <c r="AY9" t="str">
        <f>IF($A9="","",IF(COUNTIFS('Exemple - demandes'!$A$5:$A$154,$A9,'Exemple - demandes'!$C$5:$C$154,"&lt;="&amp;(AY$6+6),'Exemple - demandes'!$D$5:$D$154,"&gt;="&amp;AY$6)&gt;0,"C",""))</f>
        <v/>
      </c>
      <c r="AZ9" t="str">
        <f>IF($A9="","",IF(COUNTIFS('Exemple - demandes'!$A$5:$A$154,$A9,'Exemple - demandes'!$C$5:$C$154,"&lt;="&amp;(AZ$6+6),'Exemple - demandes'!$D$5:$D$154,"&gt;="&amp;AZ$6)&gt;0,"C",""))</f>
        <v/>
      </c>
      <c r="BA9" t="str">
        <f>IF($A9="","",IF(COUNTIFS('Exemple - demandes'!$A$5:$A$154,$A9,'Exemple - demandes'!$C$5:$C$154,"&lt;="&amp;(BA$6+6),'Exemple - demandes'!$D$5:$D$154,"&gt;="&amp;BA$6)&gt;0,"C",""))</f>
        <v/>
      </c>
      <c r="BB9" t="str">
        <f>IF($A9="","",IF(COUNTIFS('Exemple - demandes'!$A$5:$A$154,$A9,'Exemple - demandes'!$C$5:$C$154,"&lt;="&amp;(BB$6+6),'Exemple - demandes'!$D$5:$D$154,"&gt;="&amp;BB$6)&gt;0,"C",""))</f>
        <v/>
      </c>
      <c r="BC9" t="str">
        <f>IF($A9="","",IF(COUNTIFS('Exemple - demandes'!$A$5:$A$154,$A9,'Exemple - demandes'!$C$5:$C$154,"&lt;="&amp;(BC$6+6),'Exemple - demandes'!$D$5:$D$154,"&gt;="&amp;BC$6)&gt;0,"C",""))</f>
        <v/>
      </c>
      <c r="BD9" t="str">
        <f>IF($A9="","",IF(COUNTIFS('Exemple - demandes'!$A$5:$A$154,$A9,'Exemple - demandes'!$C$5:$C$154,"&lt;="&amp;(BD$6+6),'Exemple - demandes'!$D$5:$D$154,"&gt;="&amp;BD$6)&gt;0,"C",""))</f>
        <v/>
      </c>
    </row>
    <row r="10">
      <c r="A10" t="str">
        <v>Salarié 4</v>
      </c>
      <c r="B10">
        <v>30</v>
      </c>
      <c r="C10">
        <f>IF($A10="","",SUMIF('Exemple - demandes'!$A$5:$A$154,$A10,'Exemple - demandes'!$E$5:$E$154))</f>
        <v>18</v>
      </c>
      <c r="D10">
        <f>IF(OR($A10="",$B10=""),"",$B10-$C10)</f>
        <v>12</v>
      </c>
      <c r="E10" t="str">
        <f>IF($A10="","",IF(COUNTIFS('Exemple - demandes'!$A$5:$A$154,$A10,'Exemple - demandes'!$C$5:$C$154,"&lt;="&amp;(E$6+6),'Exemple - demandes'!$D$5:$D$154,"&gt;="&amp;E$6)&gt;0,"C",""))</f>
        <v/>
      </c>
      <c r="F10" t="str">
        <f>IF($A10="","",IF(COUNTIFS('Exemple - demandes'!$A$5:$A$154,$A10,'Exemple - demandes'!$C$5:$C$154,"&lt;="&amp;(F$6+6),'Exemple - demandes'!$D$5:$D$154,"&gt;="&amp;F$6)&gt;0,"C",""))</f>
        <v/>
      </c>
      <c r="G10" t="str">
        <f>IF($A10="","",IF(COUNTIFS('Exemple - demandes'!$A$5:$A$154,$A10,'Exemple - demandes'!$C$5:$C$154,"&lt;="&amp;(G$6+6),'Exemple - demandes'!$D$5:$D$154,"&gt;="&amp;G$6)&gt;0,"C",""))</f>
        <v/>
      </c>
      <c r="H10" t="str">
        <f>IF($A10="","",IF(COUNTIFS('Exemple - demandes'!$A$5:$A$154,$A10,'Exemple - demandes'!$C$5:$C$154,"&lt;="&amp;(H$6+6),'Exemple - demandes'!$D$5:$D$154,"&gt;="&amp;H$6)&gt;0,"C",""))</f>
        <v/>
      </c>
      <c r="I10" t="str">
        <f>IF($A10="","",IF(COUNTIFS('Exemple - demandes'!$A$5:$A$154,$A10,'Exemple - demandes'!$C$5:$C$154,"&lt;="&amp;(I$6+6),'Exemple - demandes'!$D$5:$D$154,"&gt;="&amp;I$6)&gt;0,"C",""))</f>
        <v/>
      </c>
      <c r="J10" t="str">
        <f>IF($A10="","",IF(COUNTIFS('Exemple - demandes'!$A$5:$A$154,$A10,'Exemple - demandes'!$C$5:$C$154,"&lt;="&amp;(J$6+6),'Exemple - demandes'!$D$5:$D$154,"&gt;="&amp;J$6)&gt;0,"C",""))</f>
        <v/>
      </c>
      <c r="K10" t="str">
        <f>IF($A10="","",IF(COUNTIFS('Exemple - demandes'!$A$5:$A$154,$A10,'Exemple - demandes'!$C$5:$C$154,"&lt;="&amp;(K$6+6),'Exemple - demandes'!$D$5:$D$154,"&gt;="&amp;K$6)&gt;0,"C",""))</f>
        <v/>
      </c>
      <c r="L10" t="str">
        <f>IF($A10="","",IF(COUNTIFS('Exemple - demandes'!$A$5:$A$154,$A10,'Exemple - demandes'!$C$5:$C$154,"&lt;="&amp;(L$6+6),'Exemple - demandes'!$D$5:$D$154,"&gt;="&amp;L$6)&gt;0,"C",""))</f>
        <v/>
      </c>
      <c r="M10" t="str">
        <f>IF($A10="","",IF(COUNTIFS('Exemple - demandes'!$A$5:$A$154,$A10,'Exemple - demandes'!$C$5:$C$154,"&lt;="&amp;(M$6+6),'Exemple - demandes'!$D$5:$D$154,"&gt;="&amp;M$6)&gt;0,"C",""))</f>
        <v/>
      </c>
      <c r="N10" t="str">
        <f>IF($A10="","",IF(COUNTIFS('Exemple - demandes'!$A$5:$A$154,$A10,'Exemple - demandes'!$C$5:$C$154,"&lt;="&amp;(N$6+6),'Exemple - demandes'!$D$5:$D$154,"&gt;="&amp;N$6)&gt;0,"C",""))</f>
        <v/>
      </c>
      <c r="O10" t="str">
        <f>IF($A10="","",IF(COUNTIFS('Exemple - demandes'!$A$5:$A$154,$A10,'Exemple - demandes'!$C$5:$C$154,"&lt;="&amp;(O$6+6),'Exemple - demandes'!$D$5:$D$154,"&gt;="&amp;O$6)&gt;0,"C",""))</f>
        <v/>
      </c>
      <c r="P10" t="str">
        <f>IF($A10="","",IF(COUNTIFS('Exemple - demandes'!$A$5:$A$154,$A10,'Exemple - demandes'!$C$5:$C$154,"&lt;="&amp;(P$6+6),'Exemple - demandes'!$D$5:$D$154,"&gt;="&amp;P$6)&gt;0,"C",""))</f>
        <v/>
      </c>
      <c r="Q10" t="str">
        <f>IF($A10="","",IF(COUNTIFS('Exemple - demandes'!$A$5:$A$154,$A10,'Exemple - demandes'!$C$5:$C$154,"&lt;="&amp;(Q$6+6),'Exemple - demandes'!$D$5:$D$154,"&gt;="&amp;Q$6)&gt;0,"C",""))</f>
        <v/>
      </c>
      <c r="R10" t="str">
        <f>IF($A10="","",IF(COUNTIFS('Exemple - demandes'!$A$5:$A$154,$A10,'Exemple - demandes'!$C$5:$C$154,"&lt;="&amp;(R$6+6),'Exemple - demandes'!$D$5:$D$154,"&gt;="&amp;R$6)&gt;0,"C",""))</f>
        <v/>
      </c>
      <c r="S10" t="str">
        <f>IF($A10="","",IF(COUNTIFS('Exemple - demandes'!$A$5:$A$154,$A10,'Exemple - demandes'!$C$5:$C$154,"&lt;="&amp;(S$6+6),'Exemple - demandes'!$D$5:$D$154,"&gt;="&amp;S$6)&gt;0,"C",""))</f>
        <v/>
      </c>
      <c r="T10" t="str">
        <f>IF($A10="","",IF(COUNTIFS('Exemple - demandes'!$A$5:$A$154,$A10,'Exemple - demandes'!$C$5:$C$154,"&lt;="&amp;(T$6+6),'Exemple - demandes'!$D$5:$D$154,"&gt;="&amp;T$6)&gt;0,"C",""))</f>
        <v/>
      </c>
      <c r="U10" t="str">
        <f>IF($A10="","",IF(COUNTIFS('Exemple - demandes'!$A$5:$A$154,$A10,'Exemple - demandes'!$C$5:$C$154,"&lt;="&amp;(U$6+6),'Exemple - demandes'!$D$5:$D$154,"&gt;="&amp;U$6)&gt;0,"C",""))</f>
        <v/>
      </c>
      <c r="V10" t="str">
        <f>IF($A10="","",IF(COUNTIFS('Exemple - demandes'!$A$5:$A$154,$A10,'Exemple - demandes'!$C$5:$C$154,"&lt;="&amp;(V$6+6),'Exemple - demandes'!$D$5:$D$154,"&gt;="&amp;V$6)&gt;0,"C",""))</f>
        <v/>
      </c>
      <c r="W10" t="str">
        <f>IF($A10="","",IF(COUNTIFS('Exemple - demandes'!$A$5:$A$154,$A10,'Exemple - demandes'!$C$5:$C$154,"&lt;="&amp;(W$6+6),'Exemple - demandes'!$D$5:$D$154,"&gt;="&amp;W$6)&gt;0,"C",""))</f>
        <v/>
      </c>
      <c r="X10" t="str">
        <f>IF($A10="","",IF(COUNTIFS('Exemple - demandes'!$A$5:$A$154,$A10,'Exemple - demandes'!$C$5:$C$154,"&lt;="&amp;(X$6+6),'Exemple - demandes'!$D$5:$D$154,"&gt;="&amp;X$6)&gt;0,"C",""))</f>
        <v/>
      </c>
      <c r="Y10" t="str">
        <f>IF($A10="","",IF(COUNTIFS('Exemple - demandes'!$A$5:$A$154,$A10,'Exemple - demandes'!$C$5:$C$154,"&lt;="&amp;(Y$6+6),'Exemple - demandes'!$D$5:$D$154,"&gt;="&amp;Y$6)&gt;0,"C",""))</f>
        <v/>
      </c>
      <c r="Z10" t="str">
        <f>IF($A10="","",IF(COUNTIFS('Exemple - demandes'!$A$5:$A$154,$A10,'Exemple - demandes'!$C$5:$C$154,"&lt;="&amp;(Z$6+6),'Exemple - demandes'!$D$5:$D$154,"&gt;="&amp;Z$6)&gt;0,"C",""))</f>
        <v/>
      </c>
      <c r="AA10" t="str">
        <f>IF($A10="","",IF(COUNTIFS('Exemple - demandes'!$A$5:$A$154,$A10,'Exemple - demandes'!$C$5:$C$154,"&lt;="&amp;(AA$6+6),'Exemple - demandes'!$D$5:$D$154,"&gt;="&amp;AA$6)&gt;0,"C",""))</f>
        <v/>
      </c>
      <c r="AB10" t="str">
        <f>IF($A10="","",IF(COUNTIFS('Exemple - demandes'!$A$5:$A$154,$A10,'Exemple - demandes'!$C$5:$C$154,"&lt;="&amp;(AB$6+6),'Exemple - demandes'!$D$5:$D$154,"&gt;="&amp;AB$6)&gt;0,"C",""))</f>
        <v/>
      </c>
      <c r="AC10" t="str">
        <f>IF($A10="","",IF(COUNTIFS('Exemple - demandes'!$A$5:$A$154,$A10,'Exemple - demandes'!$C$5:$C$154,"&lt;="&amp;(AC$6+6),'Exemple - demandes'!$D$5:$D$154,"&gt;="&amp;AC$6)&gt;0,"C",""))</f>
        <v/>
      </c>
      <c r="AD10" t="str">
        <f>IF($A10="","",IF(COUNTIFS('Exemple - demandes'!$A$5:$A$154,$A10,'Exemple - demandes'!$C$5:$C$154,"&lt;="&amp;(AD$6+6),'Exemple - demandes'!$D$5:$D$154,"&gt;="&amp;AD$6)&gt;0,"C",""))</f>
        <v/>
      </c>
      <c r="AE10" t="str">
        <f>IF($A10="","",IF(COUNTIFS('Exemple - demandes'!$A$5:$A$154,$A10,'Exemple - demandes'!$C$5:$C$154,"&lt;="&amp;(AE$6+6),'Exemple - demandes'!$D$5:$D$154,"&gt;="&amp;AE$6)&gt;0,"C",""))</f>
        <v>C</v>
      </c>
      <c r="AF10" t="str">
        <f>IF($A10="","",IF(COUNTIFS('Exemple - demandes'!$A$5:$A$154,$A10,'Exemple - demandes'!$C$5:$C$154,"&lt;="&amp;(AF$6+6),'Exemple - demandes'!$D$5:$D$154,"&gt;="&amp;AF$6)&gt;0,"C",""))</f>
        <v/>
      </c>
      <c r="AG10" t="str">
        <f>IF($A10="","",IF(COUNTIFS('Exemple - demandes'!$A$5:$A$154,$A10,'Exemple - demandes'!$C$5:$C$154,"&lt;="&amp;(AG$6+6),'Exemple - demandes'!$D$5:$D$154,"&gt;="&amp;AG$6)&gt;0,"C",""))</f>
        <v/>
      </c>
      <c r="AH10" t="str">
        <f>IF($A10="","",IF(COUNTIFS('Exemple - demandes'!$A$5:$A$154,$A10,'Exemple - demandes'!$C$5:$C$154,"&lt;="&amp;(AH$6+6),'Exemple - demandes'!$D$5:$D$154,"&gt;="&amp;AH$6)&gt;0,"C",""))</f>
        <v/>
      </c>
      <c r="AI10" t="str">
        <f>IF($A10="","",IF(COUNTIFS('Exemple - demandes'!$A$5:$A$154,$A10,'Exemple - demandes'!$C$5:$C$154,"&lt;="&amp;(AI$6+6),'Exemple - demandes'!$D$5:$D$154,"&gt;="&amp;AI$6)&gt;0,"C",""))</f>
        <v/>
      </c>
      <c r="AJ10" t="str">
        <f>IF($A10="","",IF(COUNTIFS('Exemple - demandes'!$A$5:$A$154,$A10,'Exemple - demandes'!$C$5:$C$154,"&lt;="&amp;(AJ$6+6),'Exemple - demandes'!$D$5:$D$154,"&gt;="&amp;AJ$6)&gt;0,"C",""))</f>
        <v/>
      </c>
      <c r="AK10" t="str">
        <f>IF($A10="","",IF(COUNTIFS('Exemple - demandes'!$A$5:$A$154,$A10,'Exemple - demandes'!$C$5:$C$154,"&lt;="&amp;(AK$6+6),'Exemple - demandes'!$D$5:$D$154,"&gt;="&amp;AK$6)&gt;0,"C",""))</f>
        <v/>
      </c>
      <c r="AL10" t="str">
        <f>IF($A10="","",IF(COUNTIFS('Exemple - demandes'!$A$5:$A$154,$A10,'Exemple - demandes'!$C$5:$C$154,"&lt;="&amp;(AL$6+6),'Exemple - demandes'!$D$5:$D$154,"&gt;="&amp;AL$6)&gt;0,"C",""))</f>
        <v>C</v>
      </c>
      <c r="AM10" t="str">
        <f>IF($A10="","",IF(COUNTIFS('Exemple - demandes'!$A$5:$A$154,$A10,'Exemple - demandes'!$C$5:$C$154,"&lt;="&amp;(AM$6+6),'Exemple - demandes'!$D$5:$D$154,"&gt;="&amp;AM$6)&gt;0,"C",""))</f>
        <v>C</v>
      </c>
      <c r="AN10" t="str">
        <f>IF($A10="","",IF(COUNTIFS('Exemple - demandes'!$A$5:$A$154,$A10,'Exemple - demandes'!$C$5:$C$154,"&lt;="&amp;(AN$6+6),'Exemple - demandes'!$D$5:$D$154,"&gt;="&amp;AN$6)&gt;0,"C",""))</f>
        <v/>
      </c>
      <c r="AO10" t="str">
        <f>IF($A10="","",IF(COUNTIFS('Exemple - demandes'!$A$5:$A$154,$A10,'Exemple - demandes'!$C$5:$C$154,"&lt;="&amp;(AO$6+6),'Exemple - demandes'!$D$5:$D$154,"&gt;="&amp;AO$6)&gt;0,"C",""))</f>
        <v/>
      </c>
      <c r="AP10" t="str">
        <f>IF($A10="","",IF(COUNTIFS('Exemple - demandes'!$A$5:$A$154,$A10,'Exemple - demandes'!$C$5:$C$154,"&lt;="&amp;(AP$6+6),'Exemple - demandes'!$D$5:$D$154,"&gt;="&amp;AP$6)&gt;0,"C",""))</f>
        <v/>
      </c>
      <c r="AQ10" t="str">
        <f>IF($A10="","",IF(COUNTIFS('Exemple - demandes'!$A$5:$A$154,$A10,'Exemple - demandes'!$C$5:$C$154,"&lt;="&amp;(AQ$6+6),'Exemple - demandes'!$D$5:$D$154,"&gt;="&amp;AQ$6)&gt;0,"C",""))</f>
        <v/>
      </c>
      <c r="AR10" t="str">
        <f>IF($A10="","",IF(COUNTIFS('Exemple - demandes'!$A$5:$A$154,$A10,'Exemple - demandes'!$C$5:$C$154,"&lt;="&amp;(AR$6+6),'Exemple - demandes'!$D$5:$D$154,"&gt;="&amp;AR$6)&gt;0,"C",""))</f>
        <v/>
      </c>
      <c r="AS10" t="str">
        <f>IF($A10="","",IF(COUNTIFS('Exemple - demandes'!$A$5:$A$154,$A10,'Exemple - demandes'!$C$5:$C$154,"&lt;="&amp;(AS$6+6),'Exemple - demandes'!$D$5:$D$154,"&gt;="&amp;AS$6)&gt;0,"C",""))</f>
        <v/>
      </c>
      <c r="AT10" t="str">
        <f>IF($A10="","",IF(COUNTIFS('Exemple - demandes'!$A$5:$A$154,$A10,'Exemple - demandes'!$C$5:$C$154,"&lt;="&amp;(AT$6+6),'Exemple - demandes'!$D$5:$D$154,"&gt;="&amp;AT$6)&gt;0,"C",""))</f>
        <v/>
      </c>
      <c r="AU10" t="str">
        <f>IF($A10="","",IF(COUNTIFS('Exemple - demandes'!$A$5:$A$154,$A10,'Exemple - demandes'!$C$5:$C$154,"&lt;="&amp;(AU$6+6),'Exemple - demandes'!$D$5:$D$154,"&gt;="&amp;AU$6)&gt;0,"C",""))</f>
        <v/>
      </c>
      <c r="AV10" t="str">
        <f>IF($A10="","",IF(COUNTIFS('Exemple - demandes'!$A$5:$A$154,$A10,'Exemple - demandes'!$C$5:$C$154,"&lt;="&amp;(AV$6+6),'Exemple - demandes'!$D$5:$D$154,"&gt;="&amp;AV$6)&gt;0,"C",""))</f>
        <v/>
      </c>
      <c r="AW10" t="str">
        <f>IF($A10="","",IF(COUNTIFS('Exemple - demandes'!$A$5:$A$154,$A10,'Exemple - demandes'!$C$5:$C$154,"&lt;="&amp;(AW$6+6),'Exemple - demandes'!$D$5:$D$154,"&gt;="&amp;AW$6)&gt;0,"C",""))</f>
        <v/>
      </c>
      <c r="AX10" t="str">
        <f>IF($A10="","",IF(COUNTIFS('Exemple - demandes'!$A$5:$A$154,$A10,'Exemple - demandes'!$C$5:$C$154,"&lt;="&amp;(AX$6+6),'Exemple - demandes'!$D$5:$D$154,"&gt;="&amp;AX$6)&gt;0,"C",""))</f>
        <v/>
      </c>
      <c r="AY10" t="str">
        <f>IF($A10="","",IF(COUNTIFS('Exemple - demandes'!$A$5:$A$154,$A10,'Exemple - demandes'!$C$5:$C$154,"&lt;="&amp;(AY$6+6),'Exemple - demandes'!$D$5:$D$154,"&gt;="&amp;AY$6)&gt;0,"C",""))</f>
        <v/>
      </c>
      <c r="AZ10" t="str">
        <f>IF($A10="","",IF(COUNTIFS('Exemple - demandes'!$A$5:$A$154,$A10,'Exemple - demandes'!$C$5:$C$154,"&lt;="&amp;(AZ$6+6),'Exemple - demandes'!$D$5:$D$154,"&gt;="&amp;AZ$6)&gt;0,"C",""))</f>
        <v/>
      </c>
      <c r="BA10" t="str">
        <f>IF($A10="","",IF(COUNTIFS('Exemple - demandes'!$A$5:$A$154,$A10,'Exemple - demandes'!$C$5:$C$154,"&lt;="&amp;(BA$6+6),'Exemple - demandes'!$D$5:$D$154,"&gt;="&amp;BA$6)&gt;0,"C",""))</f>
        <v/>
      </c>
      <c r="BB10" t="str">
        <f>IF($A10="","",IF(COUNTIFS('Exemple - demandes'!$A$5:$A$154,$A10,'Exemple - demandes'!$C$5:$C$154,"&lt;="&amp;(BB$6+6),'Exemple - demandes'!$D$5:$D$154,"&gt;="&amp;BB$6)&gt;0,"C",""))</f>
        <v/>
      </c>
      <c r="BC10" t="str">
        <f>IF($A10="","",IF(COUNTIFS('Exemple - demandes'!$A$5:$A$154,$A10,'Exemple - demandes'!$C$5:$C$154,"&lt;="&amp;(BC$6+6),'Exemple - demandes'!$D$5:$D$154,"&gt;="&amp;BC$6)&gt;0,"C",""))</f>
        <v/>
      </c>
      <c r="BD10" t="str">
        <f>IF($A10="","",IF(COUNTIFS('Exemple - demandes'!$A$5:$A$154,$A10,'Exemple - demandes'!$C$5:$C$154,"&lt;="&amp;(BD$6+6),'Exemple - demandes'!$D$5:$D$154,"&gt;="&amp;BD$6)&gt;0,"C",""))</f>
        <v/>
      </c>
    </row>
    <row r="11">
      <c r="A11" t="str">
        <v>Apprenti</v>
      </c>
      <c r="B11">
        <v>30</v>
      </c>
      <c r="C11">
        <f>IF($A11="","",SUMIF('Exemple - demandes'!$A$5:$A$154,$A11,'Exemple - demandes'!$E$5:$E$154))</f>
        <v>12</v>
      </c>
      <c r="D11">
        <f>IF(OR($A11="",$B11=""),"",$B11-$C11)</f>
        <v>18</v>
      </c>
      <c r="E11" t="str">
        <f>IF($A11="","",IF(COUNTIFS('Exemple - demandes'!$A$5:$A$154,$A11,'Exemple - demandes'!$C$5:$C$154,"&lt;="&amp;(E$6+6),'Exemple - demandes'!$D$5:$D$154,"&gt;="&amp;E$6)&gt;0,"C",""))</f>
        <v/>
      </c>
      <c r="F11" t="str">
        <f>IF($A11="","",IF(COUNTIFS('Exemple - demandes'!$A$5:$A$154,$A11,'Exemple - demandes'!$C$5:$C$154,"&lt;="&amp;(F$6+6),'Exemple - demandes'!$D$5:$D$154,"&gt;="&amp;F$6)&gt;0,"C",""))</f>
        <v/>
      </c>
      <c r="G11" t="str">
        <f>IF($A11="","",IF(COUNTIFS('Exemple - demandes'!$A$5:$A$154,$A11,'Exemple - demandes'!$C$5:$C$154,"&lt;="&amp;(G$6+6),'Exemple - demandes'!$D$5:$D$154,"&gt;="&amp;G$6)&gt;0,"C",""))</f>
        <v/>
      </c>
      <c r="H11" t="str">
        <f>IF($A11="","",IF(COUNTIFS('Exemple - demandes'!$A$5:$A$154,$A11,'Exemple - demandes'!$C$5:$C$154,"&lt;="&amp;(H$6+6),'Exemple - demandes'!$D$5:$D$154,"&gt;="&amp;H$6)&gt;0,"C",""))</f>
        <v/>
      </c>
      <c r="I11" t="str">
        <f>IF($A11="","",IF(COUNTIFS('Exemple - demandes'!$A$5:$A$154,$A11,'Exemple - demandes'!$C$5:$C$154,"&lt;="&amp;(I$6+6),'Exemple - demandes'!$D$5:$D$154,"&gt;="&amp;I$6)&gt;0,"C",""))</f>
        <v/>
      </c>
      <c r="J11" t="str">
        <f>IF($A11="","",IF(COUNTIFS('Exemple - demandes'!$A$5:$A$154,$A11,'Exemple - demandes'!$C$5:$C$154,"&lt;="&amp;(J$6+6),'Exemple - demandes'!$D$5:$D$154,"&gt;="&amp;J$6)&gt;0,"C",""))</f>
        <v/>
      </c>
      <c r="K11" t="str">
        <f>IF($A11="","",IF(COUNTIFS('Exemple - demandes'!$A$5:$A$154,$A11,'Exemple - demandes'!$C$5:$C$154,"&lt;="&amp;(K$6+6),'Exemple - demandes'!$D$5:$D$154,"&gt;="&amp;K$6)&gt;0,"C",""))</f>
        <v/>
      </c>
      <c r="L11" t="str">
        <f>IF($A11="","",IF(COUNTIFS('Exemple - demandes'!$A$5:$A$154,$A11,'Exemple - demandes'!$C$5:$C$154,"&lt;="&amp;(L$6+6),'Exemple - demandes'!$D$5:$D$154,"&gt;="&amp;L$6)&gt;0,"C",""))</f>
        <v/>
      </c>
      <c r="M11" t="str">
        <f>IF($A11="","",IF(COUNTIFS('Exemple - demandes'!$A$5:$A$154,$A11,'Exemple - demandes'!$C$5:$C$154,"&lt;="&amp;(M$6+6),'Exemple - demandes'!$D$5:$D$154,"&gt;="&amp;M$6)&gt;0,"C",""))</f>
        <v/>
      </c>
      <c r="N11" t="str">
        <f>IF($A11="","",IF(COUNTIFS('Exemple - demandes'!$A$5:$A$154,$A11,'Exemple - demandes'!$C$5:$C$154,"&lt;="&amp;(N$6+6),'Exemple - demandes'!$D$5:$D$154,"&gt;="&amp;N$6)&gt;0,"C",""))</f>
        <v/>
      </c>
      <c r="O11" t="str">
        <f>IF($A11="","",IF(COUNTIFS('Exemple - demandes'!$A$5:$A$154,$A11,'Exemple - demandes'!$C$5:$C$154,"&lt;="&amp;(O$6+6),'Exemple - demandes'!$D$5:$D$154,"&gt;="&amp;O$6)&gt;0,"C",""))</f>
        <v/>
      </c>
      <c r="P11" t="str">
        <f>IF($A11="","",IF(COUNTIFS('Exemple - demandes'!$A$5:$A$154,$A11,'Exemple - demandes'!$C$5:$C$154,"&lt;="&amp;(P$6+6),'Exemple - demandes'!$D$5:$D$154,"&gt;="&amp;P$6)&gt;0,"C",""))</f>
        <v/>
      </c>
      <c r="Q11" t="str">
        <f>IF($A11="","",IF(COUNTIFS('Exemple - demandes'!$A$5:$A$154,$A11,'Exemple - demandes'!$C$5:$C$154,"&lt;="&amp;(Q$6+6),'Exemple - demandes'!$D$5:$D$154,"&gt;="&amp;Q$6)&gt;0,"C",""))</f>
        <v/>
      </c>
      <c r="R11" t="str">
        <f>IF($A11="","",IF(COUNTIFS('Exemple - demandes'!$A$5:$A$154,$A11,'Exemple - demandes'!$C$5:$C$154,"&lt;="&amp;(R$6+6),'Exemple - demandes'!$D$5:$D$154,"&gt;="&amp;R$6)&gt;0,"C",""))</f>
        <v/>
      </c>
      <c r="S11" t="str">
        <f>IF($A11="","",IF(COUNTIFS('Exemple - demandes'!$A$5:$A$154,$A11,'Exemple - demandes'!$C$5:$C$154,"&lt;="&amp;(S$6+6),'Exemple - demandes'!$D$5:$D$154,"&gt;="&amp;S$6)&gt;0,"C",""))</f>
        <v/>
      </c>
      <c r="T11" t="str">
        <f>IF($A11="","",IF(COUNTIFS('Exemple - demandes'!$A$5:$A$154,$A11,'Exemple - demandes'!$C$5:$C$154,"&lt;="&amp;(T$6+6),'Exemple - demandes'!$D$5:$D$154,"&gt;="&amp;T$6)&gt;0,"C",""))</f>
        <v/>
      </c>
      <c r="U11" t="str">
        <f>IF($A11="","",IF(COUNTIFS('Exemple - demandes'!$A$5:$A$154,$A11,'Exemple - demandes'!$C$5:$C$154,"&lt;="&amp;(U$6+6),'Exemple - demandes'!$D$5:$D$154,"&gt;="&amp;U$6)&gt;0,"C",""))</f>
        <v/>
      </c>
      <c r="V11" t="str">
        <f>IF($A11="","",IF(COUNTIFS('Exemple - demandes'!$A$5:$A$154,$A11,'Exemple - demandes'!$C$5:$C$154,"&lt;="&amp;(V$6+6),'Exemple - demandes'!$D$5:$D$154,"&gt;="&amp;V$6)&gt;0,"C",""))</f>
        <v/>
      </c>
      <c r="W11" t="str">
        <f>IF($A11="","",IF(COUNTIFS('Exemple - demandes'!$A$5:$A$154,$A11,'Exemple - demandes'!$C$5:$C$154,"&lt;="&amp;(W$6+6),'Exemple - demandes'!$D$5:$D$154,"&gt;="&amp;W$6)&gt;0,"C",""))</f>
        <v/>
      </c>
      <c r="X11" t="str">
        <f>IF($A11="","",IF(COUNTIFS('Exemple - demandes'!$A$5:$A$154,$A11,'Exemple - demandes'!$C$5:$C$154,"&lt;="&amp;(X$6+6),'Exemple - demandes'!$D$5:$D$154,"&gt;="&amp;X$6)&gt;0,"C",""))</f>
        <v/>
      </c>
      <c r="Y11" t="str">
        <f>IF($A11="","",IF(COUNTIFS('Exemple - demandes'!$A$5:$A$154,$A11,'Exemple - demandes'!$C$5:$C$154,"&lt;="&amp;(Y$6+6),'Exemple - demandes'!$D$5:$D$154,"&gt;="&amp;Y$6)&gt;0,"C",""))</f>
        <v/>
      </c>
      <c r="Z11" t="str">
        <f>IF($A11="","",IF(COUNTIFS('Exemple - demandes'!$A$5:$A$154,$A11,'Exemple - demandes'!$C$5:$C$154,"&lt;="&amp;(Z$6+6),'Exemple - demandes'!$D$5:$D$154,"&gt;="&amp;Z$6)&gt;0,"C",""))</f>
        <v/>
      </c>
      <c r="AA11" t="str">
        <f>IF($A11="","",IF(COUNTIFS('Exemple - demandes'!$A$5:$A$154,$A11,'Exemple - demandes'!$C$5:$C$154,"&lt;="&amp;(AA$6+6),'Exemple - demandes'!$D$5:$D$154,"&gt;="&amp;AA$6)&gt;0,"C",""))</f>
        <v/>
      </c>
      <c r="AB11" t="str">
        <f>IF($A11="","",IF(COUNTIFS('Exemple - demandes'!$A$5:$A$154,$A11,'Exemple - demandes'!$C$5:$C$154,"&lt;="&amp;(AB$6+6),'Exemple - demandes'!$D$5:$D$154,"&gt;="&amp;AB$6)&gt;0,"C",""))</f>
        <v/>
      </c>
      <c r="AC11" t="str">
        <f>IF($A11="","",IF(COUNTIFS('Exemple - demandes'!$A$5:$A$154,$A11,'Exemple - demandes'!$C$5:$C$154,"&lt;="&amp;(AC$6+6),'Exemple - demandes'!$D$5:$D$154,"&gt;="&amp;AC$6)&gt;0,"C",""))</f>
        <v/>
      </c>
      <c r="AD11" t="str">
        <f>IF($A11="","",IF(COUNTIFS('Exemple - demandes'!$A$5:$A$154,$A11,'Exemple - demandes'!$C$5:$C$154,"&lt;="&amp;(AD$6+6),'Exemple - demandes'!$D$5:$D$154,"&gt;="&amp;AD$6)&gt;0,"C",""))</f>
        <v/>
      </c>
      <c r="AE11" t="str">
        <f>IF($A11="","",IF(COUNTIFS('Exemple - demandes'!$A$5:$A$154,$A11,'Exemple - demandes'!$C$5:$C$154,"&lt;="&amp;(AE$6+6),'Exemple - demandes'!$D$5:$D$154,"&gt;="&amp;AE$6)&gt;0,"C",""))</f>
        <v/>
      </c>
      <c r="AF11" t="str">
        <f>IF($A11="","",IF(COUNTIFS('Exemple - demandes'!$A$5:$A$154,$A11,'Exemple - demandes'!$C$5:$C$154,"&lt;="&amp;(AF$6+6),'Exemple - demandes'!$D$5:$D$154,"&gt;="&amp;AF$6)&gt;0,"C",""))</f>
        <v/>
      </c>
      <c r="AG11" t="str">
        <f>IF($A11="","",IF(COUNTIFS('Exemple - demandes'!$A$5:$A$154,$A11,'Exemple - demandes'!$C$5:$C$154,"&lt;="&amp;(AG$6+6),'Exemple - demandes'!$D$5:$D$154,"&gt;="&amp;AG$6)&gt;0,"C",""))</f>
        <v/>
      </c>
      <c r="AH11" t="str">
        <f>IF($A11="","",IF(COUNTIFS('Exemple - demandes'!$A$5:$A$154,$A11,'Exemple - demandes'!$C$5:$C$154,"&lt;="&amp;(AH$6+6),'Exemple - demandes'!$D$5:$D$154,"&gt;="&amp;AH$6)&gt;0,"C",""))</f>
        <v>C</v>
      </c>
      <c r="AI11" t="str">
        <f>IF($A11="","",IF(COUNTIFS('Exemple - demandes'!$A$5:$A$154,$A11,'Exemple - demandes'!$C$5:$C$154,"&lt;="&amp;(AI$6+6),'Exemple - demandes'!$D$5:$D$154,"&gt;="&amp;AI$6)&gt;0,"C",""))</f>
        <v>C</v>
      </c>
      <c r="AJ11" t="str">
        <f>IF($A11="","",IF(COUNTIFS('Exemple - demandes'!$A$5:$A$154,$A11,'Exemple - demandes'!$C$5:$C$154,"&lt;="&amp;(AJ$6+6),'Exemple - demandes'!$D$5:$D$154,"&gt;="&amp;AJ$6)&gt;0,"C",""))</f>
        <v/>
      </c>
      <c r="AK11" t="str">
        <f>IF($A11="","",IF(COUNTIFS('Exemple - demandes'!$A$5:$A$154,$A11,'Exemple - demandes'!$C$5:$C$154,"&lt;="&amp;(AK$6+6),'Exemple - demandes'!$D$5:$D$154,"&gt;="&amp;AK$6)&gt;0,"C",""))</f>
        <v/>
      </c>
      <c r="AL11" t="str">
        <f>IF($A11="","",IF(COUNTIFS('Exemple - demandes'!$A$5:$A$154,$A11,'Exemple - demandes'!$C$5:$C$154,"&lt;="&amp;(AL$6+6),'Exemple - demandes'!$D$5:$D$154,"&gt;="&amp;AL$6)&gt;0,"C",""))</f>
        <v/>
      </c>
      <c r="AM11" t="str">
        <f>IF($A11="","",IF(COUNTIFS('Exemple - demandes'!$A$5:$A$154,$A11,'Exemple - demandes'!$C$5:$C$154,"&lt;="&amp;(AM$6+6),'Exemple - demandes'!$D$5:$D$154,"&gt;="&amp;AM$6)&gt;0,"C",""))</f>
        <v/>
      </c>
      <c r="AN11" t="str">
        <f>IF($A11="","",IF(COUNTIFS('Exemple - demandes'!$A$5:$A$154,$A11,'Exemple - demandes'!$C$5:$C$154,"&lt;="&amp;(AN$6+6),'Exemple - demandes'!$D$5:$D$154,"&gt;="&amp;AN$6)&gt;0,"C",""))</f>
        <v/>
      </c>
      <c r="AO11" t="str">
        <f>IF($A11="","",IF(COUNTIFS('Exemple - demandes'!$A$5:$A$154,$A11,'Exemple - demandes'!$C$5:$C$154,"&lt;="&amp;(AO$6+6),'Exemple - demandes'!$D$5:$D$154,"&gt;="&amp;AO$6)&gt;0,"C",""))</f>
        <v/>
      </c>
      <c r="AP11" t="str">
        <f>IF($A11="","",IF(COUNTIFS('Exemple - demandes'!$A$5:$A$154,$A11,'Exemple - demandes'!$C$5:$C$154,"&lt;="&amp;(AP$6+6),'Exemple - demandes'!$D$5:$D$154,"&gt;="&amp;AP$6)&gt;0,"C",""))</f>
        <v/>
      </c>
      <c r="AQ11" t="str">
        <f>IF($A11="","",IF(COUNTIFS('Exemple - demandes'!$A$5:$A$154,$A11,'Exemple - demandes'!$C$5:$C$154,"&lt;="&amp;(AQ$6+6),'Exemple - demandes'!$D$5:$D$154,"&gt;="&amp;AQ$6)&gt;0,"C",""))</f>
        <v/>
      </c>
      <c r="AR11" t="str">
        <f>IF($A11="","",IF(COUNTIFS('Exemple - demandes'!$A$5:$A$154,$A11,'Exemple - demandes'!$C$5:$C$154,"&lt;="&amp;(AR$6+6),'Exemple - demandes'!$D$5:$D$154,"&gt;="&amp;AR$6)&gt;0,"C",""))</f>
        <v/>
      </c>
      <c r="AS11" t="str">
        <f>IF($A11="","",IF(COUNTIFS('Exemple - demandes'!$A$5:$A$154,$A11,'Exemple - demandes'!$C$5:$C$154,"&lt;="&amp;(AS$6+6),'Exemple - demandes'!$D$5:$D$154,"&gt;="&amp;AS$6)&gt;0,"C",""))</f>
        <v/>
      </c>
      <c r="AT11" t="str">
        <f>IF($A11="","",IF(COUNTIFS('Exemple - demandes'!$A$5:$A$154,$A11,'Exemple - demandes'!$C$5:$C$154,"&lt;="&amp;(AT$6+6),'Exemple - demandes'!$D$5:$D$154,"&gt;="&amp;AT$6)&gt;0,"C",""))</f>
        <v/>
      </c>
      <c r="AU11" t="str">
        <f>IF($A11="","",IF(COUNTIFS('Exemple - demandes'!$A$5:$A$154,$A11,'Exemple - demandes'!$C$5:$C$154,"&lt;="&amp;(AU$6+6),'Exemple - demandes'!$D$5:$D$154,"&gt;="&amp;AU$6)&gt;0,"C",""))</f>
        <v/>
      </c>
      <c r="AV11" t="str">
        <f>IF($A11="","",IF(COUNTIFS('Exemple - demandes'!$A$5:$A$154,$A11,'Exemple - demandes'!$C$5:$C$154,"&lt;="&amp;(AV$6+6),'Exemple - demandes'!$D$5:$D$154,"&gt;="&amp;AV$6)&gt;0,"C",""))</f>
        <v/>
      </c>
      <c r="AW11" t="str">
        <f>IF($A11="","",IF(COUNTIFS('Exemple - demandes'!$A$5:$A$154,$A11,'Exemple - demandes'!$C$5:$C$154,"&lt;="&amp;(AW$6+6),'Exemple - demandes'!$D$5:$D$154,"&gt;="&amp;AW$6)&gt;0,"C",""))</f>
        <v/>
      </c>
      <c r="AX11" t="str">
        <f>IF($A11="","",IF(COUNTIFS('Exemple - demandes'!$A$5:$A$154,$A11,'Exemple - demandes'!$C$5:$C$154,"&lt;="&amp;(AX$6+6),'Exemple - demandes'!$D$5:$D$154,"&gt;="&amp;AX$6)&gt;0,"C",""))</f>
        <v/>
      </c>
      <c r="AY11" t="str">
        <f>IF($A11="","",IF(COUNTIFS('Exemple - demandes'!$A$5:$A$154,$A11,'Exemple - demandes'!$C$5:$C$154,"&lt;="&amp;(AY$6+6),'Exemple - demandes'!$D$5:$D$154,"&gt;="&amp;AY$6)&gt;0,"C",""))</f>
        <v/>
      </c>
      <c r="AZ11" t="str">
        <f>IF($A11="","",IF(COUNTIFS('Exemple - demandes'!$A$5:$A$154,$A11,'Exemple - demandes'!$C$5:$C$154,"&lt;="&amp;(AZ$6+6),'Exemple - demandes'!$D$5:$D$154,"&gt;="&amp;AZ$6)&gt;0,"C",""))</f>
        <v/>
      </c>
      <c r="BA11" t="str">
        <f>IF($A11="","",IF(COUNTIFS('Exemple - demandes'!$A$5:$A$154,$A11,'Exemple - demandes'!$C$5:$C$154,"&lt;="&amp;(BA$6+6),'Exemple - demandes'!$D$5:$D$154,"&gt;="&amp;BA$6)&gt;0,"C",""))</f>
        <v/>
      </c>
      <c r="BB11" t="str">
        <f>IF($A11="","",IF(COUNTIFS('Exemple - demandes'!$A$5:$A$154,$A11,'Exemple - demandes'!$C$5:$C$154,"&lt;="&amp;(BB$6+6),'Exemple - demandes'!$D$5:$D$154,"&gt;="&amp;BB$6)&gt;0,"C",""))</f>
        <v/>
      </c>
      <c r="BC11" t="str">
        <f>IF($A11="","",IF(COUNTIFS('Exemple - demandes'!$A$5:$A$154,$A11,'Exemple - demandes'!$C$5:$C$154,"&lt;="&amp;(BC$6+6),'Exemple - demandes'!$D$5:$D$154,"&gt;="&amp;BC$6)&gt;0,"C",""))</f>
        <v/>
      </c>
      <c r="BD11" t="str">
        <f>IF($A11="","",IF(COUNTIFS('Exemple - demandes'!$A$5:$A$154,$A11,'Exemple - demandes'!$C$5:$C$154,"&lt;="&amp;(BD$6+6),'Exemple - demandes'!$D$5:$D$154,"&gt;="&amp;BD$6)&gt;0,"C",""))</f>
        <v/>
      </c>
    </row>
    <row r="12">
      <c r="A12" t="str">
        <v/>
      </c>
      <c r="B12" t="str">
        <v/>
      </c>
      <c r="C12" t="str">
        <f>IF($A12="","",SUMIF('Exemple - demandes'!$A$5:$A$154,$A12,'Exemple - demandes'!$E$5:$E$154))</f>
        <v/>
      </c>
      <c r="D12" t="str">
        <f>IF(OR($A12="",$B12=""),"",$B12-$C12)</f>
        <v/>
      </c>
      <c r="E12" t="str">
        <f>IF($A12="","",IF(COUNTIFS('Exemple - demandes'!$A$5:$A$154,$A12,'Exemple - demandes'!$C$5:$C$154,"&lt;="&amp;(E$6+6),'Exemple - demandes'!$D$5:$D$154,"&gt;="&amp;E$6)&gt;0,"C",""))</f>
        <v/>
      </c>
      <c r="F12" t="str">
        <f>IF($A12="","",IF(COUNTIFS('Exemple - demandes'!$A$5:$A$154,$A12,'Exemple - demandes'!$C$5:$C$154,"&lt;="&amp;(F$6+6),'Exemple - demandes'!$D$5:$D$154,"&gt;="&amp;F$6)&gt;0,"C",""))</f>
        <v/>
      </c>
      <c r="G12" t="str">
        <f>IF($A12="","",IF(COUNTIFS('Exemple - demandes'!$A$5:$A$154,$A12,'Exemple - demandes'!$C$5:$C$154,"&lt;="&amp;(G$6+6),'Exemple - demandes'!$D$5:$D$154,"&gt;="&amp;G$6)&gt;0,"C",""))</f>
        <v/>
      </c>
      <c r="H12" t="str">
        <f>IF($A12="","",IF(COUNTIFS('Exemple - demandes'!$A$5:$A$154,$A12,'Exemple - demandes'!$C$5:$C$154,"&lt;="&amp;(H$6+6),'Exemple - demandes'!$D$5:$D$154,"&gt;="&amp;H$6)&gt;0,"C",""))</f>
        <v/>
      </c>
      <c r="I12" t="str">
        <f>IF($A12="","",IF(COUNTIFS('Exemple - demandes'!$A$5:$A$154,$A12,'Exemple - demandes'!$C$5:$C$154,"&lt;="&amp;(I$6+6),'Exemple - demandes'!$D$5:$D$154,"&gt;="&amp;I$6)&gt;0,"C",""))</f>
        <v/>
      </c>
      <c r="J12" t="str">
        <f>IF($A12="","",IF(COUNTIFS('Exemple - demandes'!$A$5:$A$154,$A12,'Exemple - demandes'!$C$5:$C$154,"&lt;="&amp;(J$6+6),'Exemple - demandes'!$D$5:$D$154,"&gt;="&amp;J$6)&gt;0,"C",""))</f>
        <v/>
      </c>
      <c r="K12" t="str">
        <f>IF($A12="","",IF(COUNTIFS('Exemple - demandes'!$A$5:$A$154,$A12,'Exemple - demandes'!$C$5:$C$154,"&lt;="&amp;(K$6+6),'Exemple - demandes'!$D$5:$D$154,"&gt;="&amp;K$6)&gt;0,"C",""))</f>
        <v/>
      </c>
      <c r="L12" t="str">
        <f>IF($A12="","",IF(COUNTIFS('Exemple - demandes'!$A$5:$A$154,$A12,'Exemple - demandes'!$C$5:$C$154,"&lt;="&amp;(L$6+6),'Exemple - demandes'!$D$5:$D$154,"&gt;="&amp;L$6)&gt;0,"C",""))</f>
        <v/>
      </c>
      <c r="M12" t="str">
        <f>IF($A12="","",IF(COUNTIFS('Exemple - demandes'!$A$5:$A$154,$A12,'Exemple - demandes'!$C$5:$C$154,"&lt;="&amp;(M$6+6),'Exemple - demandes'!$D$5:$D$154,"&gt;="&amp;M$6)&gt;0,"C",""))</f>
        <v/>
      </c>
      <c r="N12" t="str">
        <f>IF($A12="","",IF(COUNTIFS('Exemple - demandes'!$A$5:$A$154,$A12,'Exemple - demandes'!$C$5:$C$154,"&lt;="&amp;(N$6+6),'Exemple - demandes'!$D$5:$D$154,"&gt;="&amp;N$6)&gt;0,"C",""))</f>
        <v/>
      </c>
      <c r="O12" t="str">
        <f>IF($A12="","",IF(COUNTIFS('Exemple - demandes'!$A$5:$A$154,$A12,'Exemple - demandes'!$C$5:$C$154,"&lt;="&amp;(O$6+6),'Exemple - demandes'!$D$5:$D$154,"&gt;="&amp;O$6)&gt;0,"C",""))</f>
        <v/>
      </c>
      <c r="P12" t="str">
        <f>IF($A12="","",IF(COUNTIFS('Exemple - demandes'!$A$5:$A$154,$A12,'Exemple - demandes'!$C$5:$C$154,"&lt;="&amp;(P$6+6),'Exemple - demandes'!$D$5:$D$154,"&gt;="&amp;P$6)&gt;0,"C",""))</f>
        <v/>
      </c>
      <c r="Q12" t="str">
        <f>IF($A12="","",IF(COUNTIFS('Exemple - demandes'!$A$5:$A$154,$A12,'Exemple - demandes'!$C$5:$C$154,"&lt;="&amp;(Q$6+6),'Exemple - demandes'!$D$5:$D$154,"&gt;="&amp;Q$6)&gt;0,"C",""))</f>
        <v/>
      </c>
      <c r="R12" t="str">
        <f>IF($A12="","",IF(COUNTIFS('Exemple - demandes'!$A$5:$A$154,$A12,'Exemple - demandes'!$C$5:$C$154,"&lt;="&amp;(R$6+6),'Exemple - demandes'!$D$5:$D$154,"&gt;="&amp;R$6)&gt;0,"C",""))</f>
        <v/>
      </c>
      <c r="S12" t="str">
        <f>IF($A12="","",IF(COUNTIFS('Exemple - demandes'!$A$5:$A$154,$A12,'Exemple - demandes'!$C$5:$C$154,"&lt;="&amp;(S$6+6),'Exemple - demandes'!$D$5:$D$154,"&gt;="&amp;S$6)&gt;0,"C",""))</f>
        <v/>
      </c>
      <c r="T12" t="str">
        <f>IF($A12="","",IF(COUNTIFS('Exemple - demandes'!$A$5:$A$154,$A12,'Exemple - demandes'!$C$5:$C$154,"&lt;="&amp;(T$6+6),'Exemple - demandes'!$D$5:$D$154,"&gt;="&amp;T$6)&gt;0,"C",""))</f>
        <v/>
      </c>
      <c r="U12" t="str">
        <f>IF($A12="","",IF(COUNTIFS('Exemple - demandes'!$A$5:$A$154,$A12,'Exemple - demandes'!$C$5:$C$154,"&lt;="&amp;(U$6+6),'Exemple - demandes'!$D$5:$D$154,"&gt;="&amp;U$6)&gt;0,"C",""))</f>
        <v/>
      </c>
      <c r="V12" t="str">
        <f>IF($A12="","",IF(COUNTIFS('Exemple - demandes'!$A$5:$A$154,$A12,'Exemple - demandes'!$C$5:$C$154,"&lt;="&amp;(V$6+6),'Exemple - demandes'!$D$5:$D$154,"&gt;="&amp;V$6)&gt;0,"C",""))</f>
        <v/>
      </c>
      <c r="W12" t="str">
        <f>IF($A12="","",IF(COUNTIFS('Exemple - demandes'!$A$5:$A$154,$A12,'Exemple - demandes'!$C$5:$C$154,"&lt;="&amp;(W$6+6),'Exemple - demandes'!$D$5:$D$154,"&gt;="&amp;W$6)&gt;0,"C",""))</f>
        <v/>
      </c>
      <c r="X12" t="str">
        <f>IF($A12="","",IF(COUNTIFS('Exemple - demandes'!$A$5:$A$154,$A12,'Exemple - demandes'!$C$5:$C$154,"&lt;="&amp;(X$6+6),'Exemple - demandes'!$D$5:$D$154,"&gt;="&amp;X$6)&gt;0,"C",""))</f>
        <v/>
      </c>
      <c r="Y12" t="str">
        <f>IF($A12="","",IF(COUNTIFS('Exemple - demandes'!$A$5:$A$154,$A12,'Exemple - demandes'!$C$5:$C$154,"&lt;="&amp;(Y$6+6),'Exemple - demandes'!$D$5:$D$154,"&gt;="&amp;Y$6)&gt;0,"C",""))</f>
        <v/>
      </c>
      <c r="Z12" t="str">
        <f>IF($A12="","",IF(COUNTIFS('Exemple - demandes'!$A$5:$A$154,$A12,'Exemple - demandes'!$C$5:$C$154,"&lt;="&amp;(Z$6+6),'Exemple - demandes'!$D$5:$D$154,"&gt;="&amp;Z$6)&gt;0,"C",""))</f>
        <v/>
      </c>
      <c r="AA12" t="str">
        <f>IF($A12="","",IF(COUNTIFS('Exemple - demandes'!$A$5:$A$154,$A12,'Exemple - demandes'!$C$5:$C$154,"&lt;="&amp;(AA$6+6),'Exemple - demandes'!$D$5:$D$154,"&gt;="&amp;AA$6)&gt;0,"C",""))</f>
        <v/>
      </c>
      <c r="AB12" t="str">
        <f>IF($A12="","",IF(COUNTIFS('Exemple - demandes'!$A$5:$A$154,$A12,'Exemple - demandes'!$C$5:$C$154,"&lt;="&amp;(AB$6+6),'Exemple - demandes'!$D$5:$D$154,"&gt;="&amp;AB$6)&gt;0,"C",""))</f>
        <v/>
      </c>
      <c r="AC12" t="str">
        <f>IF($A12="","",IF(COUNTIFS('Exemple - demandes'!$A$5:$A$154,$A12,'Exemple - demandes'!$C$5:$C$154,"&lt;="&amp;(AC$6+6),'Exemple - demandes'!$D$5:$D$154,"&gt;="&amp;AC$6)&gt;0,"C",""))</f>
        <v/>
      </c>
      <c r="AD12" t="str">
        <f>IF($A12="","",IF(COUNTIFS('Exemple - demandes'!$A$5:$A$154,$A12,'Exemple - demandes'!$C$5:$C$154,"&lt;="&amp;(AD$6+6),'Exemple - demandes'!$D$5:$D$154,"&gt;="&amp;AD$6)&gt;0,"C",""))</f>
        <v/>
      </c>
      <c r="AE12" t="str">
        <f>IF($A12="","",IF(COUNTIFS('Exemple - demandes'!$A$5:$A$154,$A12,'Exemple - demandes'!$C$5:$C$154,"&lt;="&amp;(AE$6+6),'Exemple - demandes'!$D$5:$D$154,"&gt;="&amp;AE$6)&gt;0,"C",""))</f>
        <v/>
      </c>
      <c r="AF12" t="str">
        <f>IF($A12="","",IF(COUNTIFS('Exemple - demandes'!$A$5:$A$154,$A12,'Exemple - demandes'!$C$5:$C$154,"&lt;="&amp;(AF$6+6),'Exemple - demandes'!$D$5:$D$154,"&gt;="&amp;AF$6)&gt;0,"C",""))</f>
        <v/>
      </c>
      <c r="AG12" t="str">
        <f>IF($A12="","",IF(COUNTIFS('Exemple - demandes'!$A$5:$A$154,$A12,'Exemple - demandes'!$C$5:$C$154,"&lt;="&amp;(AG$6+6),'Exemple - demandes'!$D$5:$D$154,"&gt;="&amp;AG$6)&gt;0,"C",""))</f>
        <v/>
      </c>
      <c r="AH12" t="str">
        <f>IF($A12="","",IF(COUNTIFS('Exemple - demandes'!$A$5:$A$154,$A12,'Exemple - demandes'!$C$5:$C$154,"&lt;="&amp;(AH$6+6),'Exemple - demandes'!$D$5:$D$154,"&gt;="&amp;AH$6)&gt;0,"C",""))</f>
        <v/>
      </c>
      <c r="AI12" t="str">
        <f>IF($A12="","",IF(COUNTIFS('Exemple - demandes'!$A$5:$A$154,$A12,'Exemple - demandes'!$C$5:$C$154,"&lt;="&amp;(AI$6+6),'Exemple - demandes'!$D$5:$D$154,"&gt;="&amp;AI$6)&gt;0,"C",""))</f>
        <v/>
      </c>
      <c r="AJ12" t="str">
        <f>IF($A12="","",IF(COUNTIFS('Exemple - demandes'!$A$5:$A$154,$A12,'Exemple - demandes'!$C$5:$C$154,"&lt;="&amp;(AJ$6+6),'Exemple - demandes'!$D$5:$D$154,"&gt;="&amp;AJ$6)&gt;0,"C",""))</f>
        <v/>
      </c>
      <c r="AK12" t="str">
        <f>IF($A12="","",IF(COUNTIFS('Exemple - demandes'!$A$5:$A$154,$A12,'Exemple - demandes'!$C$5:$C$154,"&lt;="&amp;(AK$6+6),'Exemple - demandes'!$D$5:$D$154,"&gt;="&amp;AK$6)&gt;0,"C",""))</f>
        <v/>
      </c>
      <c r="AL12" t="str">
        <f>IF($A12="","",IF(COUNTIFS('Exemple - demandes'!$A$5:$A$154,$A12,'Exemple - demandes'!$C$5:$C$154,"&lt;="&amp;(AL$6+6),'Exemple - demandes'!$D$5:$D$154,"&gt;="&amp;AL$6)&gt;0,"C",""))</f>
        <v/>
      </c>
      <c r="AM12" t="str">
        <f>IF($A12="","",IF(COUNTIFS('Exemple - demandes'!$A$5:$A$154,$A12,'Exemple - demandes'!$C$5:$C$154,"&lt;="&amp;(AM$6+6),'Exemple - demandes'!$D$5:$D$154,"&gt;="&amp;AM$6)&gt;0,"C",""))</f>
        <v/>
      </c>
      <c r="AN12" t="str">
        <f>IF($A12="","",IF(COUNTIFS('Exemple - demandes'!$A$5:$A$154,$A12,'Exemple - demandes'!$C$5:$C$154,"&lt;="&amp;(AN$6+6),'Exemple - demandes'!$D$5:$D$154,"&gt;="&amp;AN$6)&gt;0,"C",""))</f>
        <v/>
      </c>
      <c r="AO12" t="str">
        <f>IF($A12="","",IF(COUNTIFS('Exemple - demandes'!$A$5:$A$154,$A12,'Exemple - demandes'!$C$5:$C$154,"&lt;="&amp;(AO$6+6),'Exemple - demandes'!$D$5:$D$154,"&gt;="&amp;AO$6)&gt;0,"C",""))</f>
        <v/>
      </c>
      <c r="AP12" t="str">
        <f>IF($A12="","",IF(COUNTIFS('Exemple - demandes'!$A$5:$A$154,$A12,'Exemple - demandes'!$C$5:$C$154,"&lt;="&amp;(AP$6+6),'Exemple - demandes'!$D$5:$D$154,"&gt;="&amp;AP$6)&gt;0,"C",""))</f>
        <v/>
      </c>
      <c r="AQ12" t="str">
        <f>IF($A12="","",IF(COUNTIFS('Exemple - demandes'!$A$5:$A$154,$A12,'Exemple - demandes'!$C$5:$C$154,"&lt;="&amp;(AQ$6+6),'Exemple - demandes'!$D$5:$D$154,"&gt;="&amp;AQ$6)&gt;0,"C",""))</f>
        <v/>
      </c>
      <c r="AR12" t="str">
        <f>IF($A12="","",IF(COUNTIFS('Exemple - demandes'!$A$5:$A$154,$A12,'Exemple - demandes'!$C$5:$C$154,"&lt;="&amp;(AR$6+6),'Exemple - demandes'!$D$5:$D$154,"&gt;="&amp;AR$6)&gt;0,"C",""))</f>
        <v/>
      </c>
      <c r="AS12" t="str">
        <f>IF($A12="","",IF(COUNTIFS('Exemple - demandes'!$A$5:$A$154,$A12,'Exemple - demandes'!$C$5:$C$154,"&lt;="&amp;(AS$6+6),'Exemple - demandes'!$D$5:$D$154,"&gt;="&amp;AS$6)&gt;0,"C",""))</f>
        <v/>
      </c>
      <c r="AT12" t="str">
        <f>IF($A12="","",IF(COUNTIFS('Exemple - demandes'!$A$5:$A$154,$A12,'Exemple - demandes'!$C$5:$C$154,"&lt;="&amp;(AT$6+6),'Exemple - demandes'!$D$5:$D$154,"&gt;="&amp;AT$6)&gt;0,"C",""))</f>
        <v/>
      </c>
      <c r="AU12" t="str">
        <f>IF($A12="","",IF(COUNTIFS('Exemple - demandes'!$A$5:$A$154,$A12,'Exemple - demandes'!$C$5:$C$154,"&lt;="&amp;(AU$6+6),'Exemple - demandes'!$D$5:$D$154,"&gt;="&amp;AU$6)&gt;0,"C",""))</f>
        <v/>
      </c>
      <c r="AV12" t="str">
        <f>IF($A12="","",IF(COUNTIFS('Exemple - demandes'!$A$5:$A$154,$A12,'Exemple - demandes'!$C$5:$C$154,"&lt;="&amp;(AV$6+6),'Exemple - demandes'!$D$5:$D$154,"&gt;="&amp;AV$6)&gt;0,"C",""))</f>
        <v/>
      </c>
      <c r="AW12" t="str">
        <f>IF($A12="","",IF(COUNTIFS('Exemple - demandes'!$A$5:$A$154,$A12,'Exemple - demandes'!$C$5:$C$154,"&lt;="&amp;(AW$6+6),'Exemple - demandes'!$D$5:$D$154,"&gt;="&amp;AW$6)&gt;0,"C",""))</f>
        <v/>
      </c>
      <c r="AX12" t="str">
        <f>IF($A12="","",IF(COUNTIFS('Exemple - demandes'!$A$5:$A$154,$A12,'Exemple - demandes'!$C$5:$C$154,"&lt;="&amp;(AX$6+6),'Exemple - demandes'!$D$5:$D$154,"&gt;="&amp;AX$6)&gt;0,"C",""))</f>
        <v/>
      </c>
      <c r="AY12" t="str">
        <f>IF($A12="","",IF(COUNTIFS('Exemple - demandes'!$A$5:$A$154,$A12,'Exemple - demandes'!$C$5:$C$154,"&lt;="&amp;(AY$6+6),'Exemple - demandes'!$D$5:$D$154,"&gt;="&amp;AY$6)&gt;0,"C",""))</f>
        <v/>
      </c>
      <c r="AZ12" t="str">
        <f>IF($A12="","",IF(COUNTIFS('Exemple - demandes'!$A$5:$A$154,$A12,'Exemple - demandes'!$C$5:$C$154,"&lt;="&amp;(AZ$6+6),'Exemple - demandes'!$D$5:$D$154,"&gt;="&amp;AZ$6)&gt;0,"C",""))</f>
        <v/>
      </c>
      <c r="BA12" t="str">
        <f>IF($A12="","",IF(COUNTIFS('Exemple - demandes'!$A$5:$A$154,$A12,'Exemple - demandes'!$C$5:$C$154,"&lt;="&amp;(BA$6+6),'Exemple - demandes'!$D$5:$D$154,"&gt;="&amp;BA$6)&gt;0,"C",""))</f>
        <v/>
      </c>
      <c r="BB12" t="str">
        <f>IF($A12="","",IF(COUNTIFS('Exemple - demandes'!$A$5:$A$154,$A12,'Exemple - demandes'!$C$5:$C$154,"&lt;="&amp;(BB$6+6),'Exemple - demandes'!$D$5:$D$154,"&gt;="&amp;BB$6)&gt;0,"C",""))</f>
        <v/>
      </c>
      <c r="BC12" t="str">
        <f>IF($A12="","",IF(COUNTIFS('Exemple - demandes'!$A$5:$A$154,$A12,'Exemple - demandes'!$C$5:$C$154,"&lt;="&amp;(BC$6+6),'Exemple - demandes'!$D$5:$D$154,"&gt;="&amp;BC$6)&gt;0,"C",""))</f>
        <v/>
      </c>
      <c r="BD12" t="str">
        <f>IF($A12="","",IF(COUNTIFS('Exemple - demandes'!$A$5:$A$154,$A12,'Exemple - demandes'!$C$5:$C$154,"&lt;="&amp;(BD$6+6),'Exemple - demandes'!$D$5:$D$154,"&gt;="&amp;BD$6)&gt;0,"C",""))</f>
        <v/>
      </c>
    </row>
    <row r="13">
      <c r="A13" t="str">
        <v/>
      </c>
      <c r="B13" t="str">
        <v/>
      </c>
      <c r="C13" t="str">
        <f>IF($A13="","",SUMIF('Exemple - demandes'!$A$5:$A$154,$A13,'Exemple - demandes'!$E$5:$E$154))</f>
        <v/>
      </c>
      <c r="D13" t="str">
        <f>IF(OR($A13="",$B13=""),"",$B13-$C13)</f>
        <v/>
      </c>
      <c r="E13" t="str">
        <f>IF($A13="","",IF(COUNTIFS('Exemple - demandes'!$A$5:$A$154,$A13,'Exemple - demandes'!$C$5:$C$154,"&lt;="&amp;(E$6+6),'Exemple - demandes'!$D$5:$D$154,"&gt;="&amp;E$6)&gt;0,"C",""))</f>
        <v/>
      </c>
      <c r="F13" t="str">
        <f>IF($A13="","",IF(COUNTIFS('Exemple - demandes'!$A$5:$A$154,$A13,'Exemple - demandes'!$C$5:$C$154,"&lt;="&amp;(F$6+6),'Exemple - demandes'!$D$5:$D$154,"&gt;="&amp;F$6)&gt;0,"C",""))</f>
        <v/>
      </c>
      <c r="G13" t="str">
        <f>IF($A13="","",IF(COUNTIFS('Exemple - demandes'!$A$5:$A$154,$A13,'Exemple - demandes'!$C$5:$C$154,"&lt;="&amp;(G$6+6),'Exemple - demandes'!$D$5:$D$154,"&gt;="&amp;G$6)&gt;0,"C",""))</f>
        <v/>
      </c>
      <c r="H13" t="str">
        <f>IF($A13="","",IF(COUNTIFS('Exemple - demandes'!$A$5:$A$154,$A13,'Exemple - demandes'!$C$5:$C$154,"&lt;="&amp;(H$6+6),'Exemple - demandes'!$D$5:$D$154,"&gt;="&amp;H$6)&gt;0,"C",""))</f>
        <v/>
      </c>
      <c r="I13" t="str">
        <f>IF($A13="","",IF(COUNTIFS('Exemple - demandes'!$A$5:$A$154,$A13,'Exemple - demandes'!$C$5:$C$154,"&lt;="&amp;(I$6+6),'Exemple - demandes'!$D$5:$D$154,"&gt;="&amp;I$6)&gt;0,"C",""))</f>
        <v/>
      </c>
      <c r="J13" t="str">
        <f>IF($A13="","",IF(COUNTIFS('Exemple - demandes'!$A$5:$A$154,$A13,'Exemple - demandes'!$C$5:$C$154,"&lt;="&amp;(J$6+6),'Exemple - demandes'!$D$5:$D$154,"&gt;="&amp;J$6)&gt;0,"C",""))</f>
        <v/>
      </c>
      <c r="K13" t="str">
        <f>IF($A13="","",IF(COUNTIFS('Exemple - demandes'!$A$5:$A$154,$A13,'Exemple - demandes'!$C$5:$C$154,"&lt;="&amp;(K$6+6),'Exemple - demandes'!$D$5:$D$154,"&gt;="&amp;K$6)&gt;0,"C",""))</f>
        <v/>
      </c>
      <c r="L13" t="str">
        <f>IF($A13="","",IF(COUNTIFS('Exemple - demandes'!$A$5:$A$154,$A13,'Exemple - demandes'!$C$5:$C$154,"&lt;="&amp;(L$6+6),'Exemple - demandes'!$D$5:$D$154,"&gt;="&amp;L$6)&gt;0,"C",""))</f>
        <v/>
      </c>
      <c r="M13" t="str">
        <f>IF($A13="","",IF(COUNTIFS('Exemple - demandes'!$A$5:$A$154,$A13,'Exemple - demandes'!$C$5:$C$154,"&lt;="&amp;(M$6+6),'Exemple - demandes'!$D$5:$D$154,"&gt;="&amp;M$6)&gt;0,"C",""))</f>
        <v/>
      </c>
      <c r="N13" t="str">
        <f>IF($A13="","",IF(COUNTIFS('Exemple - demandes'!$A$5:$A$154,$A13,'Exemple - demandes'!$C$5:$C$154,"&lt;="&amp;(N$6+6),'Exemple - demandes'!$D$5:$D$154,"&gt;="&amp;N$6)&gt;0,"C",""))</f>
        <v/>
      </c>
      <c r="O13" t="str">
        <f>IF($A13="","",IF(COUNTIFS('Exemple - demandes'!$A$5:$A$154,$A13,'Exemple - demandes'!$C$5:$C$154,"&lt;="&amp;(O$6+6),'Exemple - demandes'!$D$5:$D$154,"&gt;="&amp;O$6)&gt;0,"C",""))</f>
        <v/>
      </c>
      <c r="P13" t="str">
        <f>IF($A13="","",IF(COUNTIFS('Exemple - demandes'!$A$5:$A$154,$A13,'Exemple - demandes'!$C$5:$C$154,"&lt;="&amp;(P$6+6),'Exemple - demandes'!$D$5:$D$154,"&gt;="&amp;P$6)&gt;0,"C",""))</f>
        <v/>
      </c>
      <c r="Q13" t="str">
        <f>IF($A13="","",IF(COUNTIFS('Exemple - demandes'!$A$5:$A$154,$A13,'Exemple - demandes'!$C$5:$C$154,"&lt;="&amp;(Q$6+6),'Exemple - demandes'!$D$5:$D$154,"&gt;="&amp;Q$6)&gt;0,"C",""))</f>
        <v/>
      </c>
      <c r="R13" t="str">
        <f>IF($A13="","",IF(COUNTIFS('Exemple - demandes'!$A$5:$A$154,$A13,'Exemple - demandes'!$C$5:$C$154,"&lt;="&amp;(R$6+6),'Exemple - demandes'!$D$5:$D$154,"&gt;="&amp;R$6)&gt;0,"C",""))</f>
        <v/>
      </c>
      <c r="S13" t="str">
        <f>IF($A13="","",IF(COUNTIFS('Exemple - demandes'!$A$5:$A$154,$A13,'Exemple - demandes'!$C$5:$C$154,"&lt;="&amp;(S$6+6),'Exemple - demandes'!$D$5:$D$154,"&gt;="&amp;S$6)&gt;0,"C",""))</f>
        <v/>
      </c>
      <c r="T13" t="str">
        <f>IF($A13="","",IF(COUNTIFS('Exemple - demandes'!$A$5:$A$154,$A13,'Exemple - demandes'!$C$5:$C$154,"&lt;="&amp;(T$6+6),'Exemple - demandes'!$D$5:$D$154,"&gt;="&amp;T$6)&gt;0,"C",""))</f>
        <v/>
      </c>
      <c r="U13" t="str">
        <f>IF($A13="","",IF(COUNTIFS('Exemple - demandes'!$A$5:$A$154,$A13,'Exemple - demandes'!$C$5:$C$154,"&lt;="&amp;(U$6+6),'Exemple - demandes'!$D$5:$D$154,"&gt;="&amp;U$6)&gt;0,"C",""))</f>
        <v/>
      </c>
      <c r="V13" t="str">
        <f>IF($A13="","",IF(COUNTIFS('Exemple - demandes'!$A$5:$A$154,$A13,'Exemple - demandes'!$C$5:$C$154,"&lt;="&amp;(V$6+6),'Exemple - demandes'!$D$5:$D$154,"&gt;="&amp;V$6)&gt;0,"C",""))</f>
        <v/>
      </c>
      <c r="W13" t="str">
        <f>IF($A13="","",IF(COUNTIFS('Exemple - demandes'!$A$5:$A$154,$A13,'Exemple - demandes'!$C$5:$C$154,"&lt;="&amp;(W$6+6),'Exemple - demandes'!$D$5:$D$154,"&gt;="&amp;W$6)&gt;0,"C",""))</f>
        <v/>
      </c>
      <c r="X13" t="str">
        <f>IF($A13="","",IF(COUNTIFS('Exemple - demandes'!$A$5:$A$154,$A13,'Exemple - demandes'!$C$5:$C$154,"&lt;="&amp;(X$6+6),'Exemple - demandes'!$D$5:$D$154,"&gt;="&amp;X$6)&gt;0,"C",""))</f>
        <v/>
      </c>
      <c r="Y13" t="str">
        <f>IF($A13="","",IF(COUNTIFS('Exemple - demandes'!$A$5:$A$154,$A13,'Exemple - demandes'!$C$5:$C$154,"&lt;="&amp;(Y$6+6),'Exemple - demandes'!$D$5:$D$154,"&gt;="&amp;Y$6)&gt;0,"C",""))</f>
        <v/>
      </c>
      <c r="Z13" t="str">
        <f>IF($A13="","",IF(COUNTIFS('Exemple - demandes'!$A$5:$A$154,$A13,'Exemple - demandes'!$C$5:$C$154,"&lt;="&amp;(Z$6+6),'Exemple - demandes'!$D$5:$D$154,"&gt;="&amp;Z$6)&gt;0,"C",""))</f>
        <v/>
      </c>
      <c r="AA13" t="str">
        <f>IF($A13="","",IF(COUNTIFS('Exemple - demandes'!$A$5:$A$154,$A13,'Exemple - demandes'!$C$5:$C$154,"&lt;="&amp;(AA$6+6),'Exemple - demandes'!$D$5:$D$154,"&gt;="&amp;AA$6)&gt;0,"C",""))</f>
        <v/>
      </c>
      <c r="AB13" t="str">
        <f>IF($A13="","",IF(COUNTIFS('Exemple - demandes'!$A$5:$A$154,$A13,'Exemple - demandes'!$C$5:$C$154,"&lt;="&amp;(AB$6+6),'Exemple - demandes'!$D$5:$D$154,"&gt;="&amp;AB$6)&gt;0,"C",""))</f>
        <v/>
      </c>
      <c r="AC13" t="str">
        <f>IF($A13="","",IF(COUNTIFS('Exemple - demandes'!$A$5:$A$154,$A13,'Exemple - demandes'!$C$5:$C$154,"&lt;="&amp;(AC$6+6),'Exemple - demandes'!$D$5:$D$154,"&gt;="&amp;AC$6)&gt;0,"C",""))</f>
        <v/>
      </c>
      <c r="AD13" t="str">
        <f>IF($A13="","",IF(COUNTIFS('Exemple - demandes'!$A$5:$A$154,$A13,'Exemple - demandes'!$C$5:$C$154,"&lt;="&amp;(AD$6+6),'Exemple - demandes'!$D$5:$D$154,"&gt;="&amp;AD$6)&gt;0,"C",""))</f>
        <v/>
      </c>
      <c r="AE13" t="str">
        <f>IF($A13="","",IF(COUNTIFS('Exemple - demandes'!$A$5:$A$154,$A13,'Exemple - demandes'!$C$5:$C$154,"&lt;="&amp;(AE$6+6),'Exemple - demandes'!$D$5:$D$154,"&gt;="&amp;AE$6)&gt;0,"C",""))</f>
        <v/>
      </c>
      <c r="AF13" t="str">
        <f>IF($A13="","",IF(COUNTIFS('Exemple - demandes'!$A$5:$A$154,$A13,'Exemple - demandes'!$C$5:$C$154,"&lt;="&amp;(AF$6+6),'Exemple - demandes'!$D$5:$D$154,"&gt;="&amp;AF$6)&gt;0,"C",""))</f>
        <v/>
      </c>
      <c r="AG13" t="str">
        <f>IF($A13="","",IF(COUNTIFS('Exemple - demandes'!$A$5:$A$154,$A13,'Exemple - demandes'!$C$5:$C$154,"&lt;="&amp;(AG$6+6),'Exemple - demandes'!$D$5:$D$154,"&gt;="&amp;AG$6)&gt;0,"C",""))</f>
        <v/>
      </c>
      <c r="AH13" t="str">
        <f>IF($A13="","",IF(COUNTIFS('Exemple - demandes'!$A$5:$A$154,$A13,'Exemple - demandes'!$C$5:$C$154,"&lt;="&amp;(AH$6+6),'Exemple - demandes'!$D$5:$D$154,"&gt;="&amp;AH$6)&gt;0,"C",""))</f>
        <v/>
      </c>
      <c r="AI13" t="str">
        <f>IF($A13="","",IF(COUNTIFS('Exemple - demandes'!$A$5:$A$154,$A13,'Exemple - demandes'!$C$5:$C$154,"&lt;="&amp;(AI$6+6),'Exemple - demandes'!$D$5:$D$154,"&gt;="&amp;AI$6)&gt;0,"C",""))</f>
        <v/>
      </c>
      <c r="AJ13" t="str">
        <f>IF($A13="","",IF(COUNTIFS('Exemple - demandes'!$A$5:$A$154,$A13,'Exemple - demandes'!$C$5:$C$154,"&lt;="&amp;(AJ$6+6),'Exemple - demandes'!$D$5:$D$154,"&gt;="&amp;AJ$6)&gt;0,"C",""))</f>
        <v/>
      </c>
      <c r="AK13" t="str">
        <f>IF($A13="","",IF(COUNTIFS('Exemple - demandes'!$A$5:$A$154,$A13,'Exemple - demandes'!$C$5:$C$154,"&lt;="&amp;(AK$6+6),'Exemple - demandes'!$D$5:$D$154,"&gt;="&amp;AK$6)&gt;0,"C",""))</f>
        <v/>
      </c>
      <c r="AL13" t="str">
        <f>IF($A13="","",IF(COUNTIFS('Exemple - demandes'!$A$5:$A$154,$A13,'Exemple - demandes'!$C$5:$C$154,"&lt;="&amp;(AL$6+6),'Exemple - demandes'!$D$5:$D$154,"&gt;="&amp;AL$6)&gt;0,"C",""))</f>
        <v/>
      </c>
      <c r="AM13" t="str">
        <f>IF($A13="","",IF(COUNTIFS('Exemple - demandes'!$A$5:$A$154,$A13,'Exemple - demandes'!$C$5:$C$154,"&lt;="&amp;(AM$6+6),'Exemple - demandes'!$D$5:$D$154,"&gt;="&amp;AM$6)&gt;0,"C",""))</f>
        <v/>
      </c>
      <c r="AN13" t="str">
        <f>IF($A13="","",IF(COUNTIFS('Exemple - demandes'!$A$5:$A$154,$A13,'Exemple - demandes'!$C$5:$C$154,"&lt;="&amp;(AN$6+6),'Exemple - demandes'!$D$5:$D$154,"&gt;="&amp;AN$6)&gt;0,"C",""))</f>
        <v/>
      </c>
      <c r="AO13" t="str">
        <f>IF($A13="","",IF(COUNTIFS('Exemple - demandes'!$A$5:$A$154,$A13,'Exemple - demandes'!$C$5:$C$154,"&lt;="&amp;(AO$6+6),'Exemple - demandes'!$D$5:$D$154,"&gt;="&amp;AO$6)&gt;0,"C",""))</f>
        <v/>
      </c>
      <c r="AP13" t="str">
        <f>IF($A13="","",IF(COUNTIFS('Exemple - demandes'!$A$5:$A$154,$A13,'Exemple - demandes'!$C$5:$C$154,"&lt;="&amp;(AP$6+6),'Exemple - demandes'!$D$5:$D$154,"&gt;="&amp;AP$6)&gt;0,"C",""))</f>
        <v/>
      </c>
      <c r="AQ13" t="str">
        <f>IF($A13="","",IF(COUNTIFS('Exemple - demandes'!$A$5:$A$154,$A13,'Exemple - demandes'!$C$5:$C$154,"&lt;="&amp;(AQ$6+6),'Exemple - demandes'!$D$5:$D$154,"&gt;="&amp;AQ$6)&gt;0,"C",""))</f>
        <v/>
      </c>
      <c r="AR13" t="str">
        <f>IF($A13="","",IF(COUNTIFS('Exemple - demandes'!$A$5:$A$154,$A13,'Exemple - demandes'!$C$5:$C$154,"&lt;="&amp;(AR$6+6),'Exemple - demandes'!$D$5:$D$154,"&gt;="&amp;AR$6)&gt;0,"C",""))</f>
        <v/>
      </c>
      <c r="AS13" t="str">
        <f>IF($A13="","",IF(COUNTIFS('Exemple - demandes'!$A$5:$A$154,$A13,'Exemple - demandes'!$C$5:$C$154,"&lt;="&amp;(AS$6+6),'Exemple - demandes'!$D$5:$D$154,"&gt;="&amp;AS$6)&gt;0,"C",""))</f>
        <v/>
      </c>
      <c r="AT13" t="str">
        <f>IF($A13="","",IF(COUNTIFS('Exemple - demandes'!$A$5:$A$154,$A13,'Exemple - demandes'!$C$5:$C$154,"&lt;="&amp;(AT$6+6),'Exemple - demandes'!$D$5:$D$154,"&gt;="&amp;AT$6)&gt;0,"C",""))</f>
        <v/>
      </c>
      <c r="AU13" t="str">
        <f>IF($A13="","",IF(COUNTIFS('Exemple - demandes'!$A$5:$A$154,$A13,'Exemple - demandes'!$C$5:$C$154,"&lt;="&amp;(AU$6+6),'Exemple - demandes'!$D$5:$D$154,"&gt;="&amp;AU$6)&gt;0,"C",""))</f>
        <v/>
      </c>
      <c r="AV13" t="str">
        <f>IF($A13="","",IF(COUNTIFS('Exemple - demandes'!$A$5:$A$154,$A13,'Exemple - demandes'!$C$5:$C$154,"&lt;="&amp;(AV$6+6),'Exemple - demandes'!$D$5:$D$154,"&gt;="&amp;AV$6)&gt;0,"C",""))</f>
        <v/>
      </c>
      <c r="AW13" t="str">
        <f>IF($A13="","",IF(COUNTIFS('Exemple - demandes'!$A$5:$A$154,$A13,'Exemple - demandes'!$C$5:$C$154,"&lt;="&amp;(AW$6+6),'Exemple - demandes'!$D$5:$D$154,"&gt;="&amp;AW$6)&gt;0,"C",""))</f>
        <v/>
      </c>
      <c r="AX13" t="str">
        <f>IF($A13="","",IF(COUNTIFS('Exemple - demandes'!$A$5:$A$154,$A13,'Exemple - demandes'!$C$5:$C$154,"&lt;="&amp;(AX$6+6),'Exemple - demandes'!$D$5:$D$154,"&gt;="&amp;AX$6)&gt;0,"C",""))</f>
        <v/>
      </c>
      <c r="AY13" t="str">
        <f>IF($A13="","",IF(COUNTIFS('Exemple - demandes'!$A$5:$A$154,$A13,'Exemple - demandes'!$C$5:$C$154,"&lt;="&amp;(AY$6+6),'Exemple - demandes'!$D$5:$D$154,"&gt;="&amp;AY$6)&gt;0,"C",""))</f>
        <v/>
      </c>
      <c r="AZ13" t="str">
        <f>IF($A13="","",IF(COUNTIFS('Exemple - demandes'!$A$5:$A$154,$A13,'Exemple - demandes'!$C$5:$C$154,"&lt;="&amp;(AZ$6+6),'Exemple - demandes'!$D$5:$D$154,"&gt;="&amp;AZ$6)&gt;0,"C",""))</f>
        <v/>
      </c>
      <c r="BA13" t="str">
        <f>IF($A13="","",IF(COUNTIFS('Exemple - demandes'!$A$5:$A$154,$A13,'Exemple - demandes'!$C$5:$C$154,"&lt;="&amp;(BA$6+6),'Exemple - demandes'!$D$5:$D$154,"&gt;="&amp;BA$6)&gt;0,"C",""))</f>
        <v/>
      </c>
      <c r="BB13" t="str">
        <f>IF($A13="","",IF(COUNTIFS('Exemple - demandes'!$A$5:$A$154,$A13,'Exemple - demandes'!$C$5:$C$154,"&lt;="&amp;(BB$6+6),'Exemple - demandes'!$D$5:$D$154,"&gt;="&amp;BB$6)&gt;0,"C",""))</f>
        <v/>
      </c>
      <c r="BC13" t="str">
        <f>IF($A13="","",IF(COUNTIFS('Exemple - demandes'!$A$5:$A$154,$A13,'Exemple - demandes'!$C$5:$C$154,"&lt;="&amp;(BC$6+6),'Exemple - demandes'!$D$5:$D$154,"&gt;="&amp;BC$6)&gt;0,"C",""))</f>
        <v/>
      </c>
      <c r="BD13" t="str">
        <f>IF($A13="","",IF(COUNTIFS('Exemple - demandes'!$A$5:$A$154,$A13,'Exemple - demandes'!$C$5:$C$154,"&lt;="&amp;(BD$6+6),'Exemple - demandes'!$D$5:$D$154,"&gt;="&amp;BD$6)&gt;0,"C",""))</f>
        <v/>
      </c>
    </row>
    <row r="14">
      <c r="A14" t="str">
        <v/>
      </c>
      <c r="B14" t="str">
        <v/>
      </c>
      <c r="C14" t="str">
        <f>IF($A14="","",SUMIF('Exemple - demandes'!$A$5:$A$154,$A14,'Exemple - demandes'!$E$5:$E$154))</f>
        <v/>
      </c>
      <c r="D14" t="str">
        <f>IF(OR($A14="",$B14=""),"",$B14-$C14)</f>
        <v/>
      </c>
      <c r="E14" t="str">
        <f>IF($A14="","",IF(COUNTIFS('Exemple - demandes'!$A$5:$A$154,$A14,'Exemple - demandes'!$C$5:$C$154,"&lt;="&amp;(E$6+6),'Exemple - demandes'!$D$5:$D$154,"&gt;="&amp;E$6)&gt;0,"C",""))</f>
        <v/>
      </c>
      <c r="F14" t="str">
        <f>IF($A14="","",IF(COUNTIFS('Exemple - demandes'!$A$5:$A$154,$A14,'Exemple - demandes'!$C$5:$C$154,"&lt;="&amp;(F$6+6),'Exemple - demandes'!$D$5:$D$154,"&gt;="&amp;F$6)&gt;0,"C",""))</f>
        <v/>
      </c>
      <c r="G14" t="str">
        <f>IF($A14="","",IF(COUNTIFS('Exemple - demandes'!$A$5:$A$154,$A14,'Exemple - demandes'!$C$5:$C$154,"&lt;="&amp;(G$6+6),'Exemple - demandes'!$D$5:$D$154,"&gt;="&amp;G$6)&gt;0,"C",""))</f>
        <v/>
      </c>
      <c r="H14" t="str">
        <f>IF($A14="","",IF(COUNTIFS('Exemple - demandes'!$A$5:$A$154,$A14,'Exemple - demandes'!$C$5:$C$154,"&lt;="&amp;(H$6+6),'Exemple - demandes'!$D$5:$D$154,"&gt;="&amp;H$6)&gt;0,"C",""))</f>
        <v/>
      </c>
      <c r="I14" t="str">
        <f>IF($A14="","",IF(COUNTIFS('Exemple - demandes'!$A$5:$A$154,$A14,'Exemple - demandes'!$C$5:$C$154,"&lt;="&amp;(I$6+6),'Exemple - demandes'!$D$5:$D$154,"&gt;="&amp;I$6)&gt;0,"C",""))</f>
        <v/>
      </c>
      <c r="J14" t="str">
        <f>IF($A14="","",IF(COUNTIFS('Exemple - demandes'!$A$5:$A$154,$A14,'Exemple - demandes'!$C$5:$C$154,"&lt;="&amp;(J$6+6),'Exemple - demandes'!$D$5:$D$154,"&gt;="&amp;J$6)&gt;0,"C",""))</f>
        <v/>
      </c>
      <c r="K14" t="str">
        <f>IF($A14="","",IF(COUNTIFS('Exemple - demandes'!$A$5:$A$154,$A14,'Exemple - demandes'!$C$5:$C$154,"&lt;="&amp;(K$6+6),'Exemple - demandes'!$D$5:$D$154,"&gt;="&amp;K$6)&gt;0,"C",""))</f>
        <v/>
      </c>
      <c r="L14" t="str">
        <f>IF($A14="","",IF(COUNTIFS('Exemple - demandes'!$A$5:$A$154,$A14,'Exemple - demandes'!$C$5:$C$154,"&lt;="&amp;(L$6+6),'Exemple - demandes'!$D$5:$D$154,"&gt;="&amp;L$6)&gt;0,"C",""))</f>
        <v/>
      </c>
      <c r="M14" t="str">
        <f>IF($A14="","",IF(COUNTIFS('Exemple - demandes'!$A$5:$A$154,$A14,'Exemple - demandes'!$C$5:$C$154,"&lt;="&amp;(M$6+6),'Exemple - demandes'!$D$5:$D$154,"&gt;="&amp;M$6)&gt;0,"C",""))</f>
        <v/>
      </c>
      <c r="N14" t="str">
        <f>IF($A14="","",IF(COUNTIFS('Exemple - demandes'!$A$5:$A$154,$A14,'Exemple - demandes'!$C$5:$C$154,"&lt;="&amp;(N$6+6),'Exemple - demandes'!$D$5:$D$154,"&gt;="&amp;N$6)&gt;0,"C",""))</f>
        <v/>
      </c>
      <c r="O14" t="str">
        <f>IF($A14="","",IF(COUNTIFS('Exemple - demandes'!$A$5:$A$154,$A14,'Exemple - demandes'!$C$5:$C$154,"&lt;="&amp;(O$6+6),'Exemple - demandes'!$D$5:$D$154,"&gt;="&amp;O$6)&gt;0,"C",""))</f>
        <v/>
      </c>
      <c r="P14" t="str">
        <f>IF($A14="","",IF(COUNTIFS('Exemple - demandes'!$A$5:$A$154,$A14,'Exemple - demandes'!$C$5:$C$154,"&lt;="&amp;(P$6+6),'Exemple - demandes'!$D$5:$D$154,"&gt;="&amp;P$6)&gt;0,"C",""))</f>
        <v/>
      </c>
      <c r="Q14" t="str">
        <f>IF($A14="","",IF(COUNTIFS('Exemple - demandes'!$A$5:$A$154,$A14,'Exemple - demandes'!$C$5:$C$154,"&lt;="&amp;(Q$6+6),'Exemple - demandes'!$D$5:$D$154,"&gt;="&amp;Q$6)&gt;0,"C",""))</f>
        <v/>
      </c>
      <c r="R14" t="str">
        <f>IF($A14="","",IF(COUNTIFS('Exemple - demandes'!$A$5:$A$154,$A14,'Exemple - demandes'!$C$5:$C$154,"&lt;="&amp;(R$6+6),'Exemple - demandes'!$D$5:$D$154,"&gt;="&amp;R$6)&gt;0,"C",""))</f>
        <v/>
      </c>
      <c r="S14" t="str">
        <f>IF($A14="","",IF(COUNTIFS('Exemple - demandes'!$A$5:$A$154,$A14,'Exemple - demandes'!$C$5:$C$154,"&lt;="&amp;(S$6+6),'Exemple - demandes'!$D$5:$D$154,"&gt;="&amp;S$6)&gt;0,"C",""))</f>
        <v/>
      </c>
      <c r="T14" t="str">
        <f>IF($A14="","",IF(COUNTIFS('Exemple - demandes'!$A$5:$A$154,$A14,'Exemple - demandes'!$C$5:$C$154,"&lt;="&amp;(T$6+6),'Exemple - demandes'!$D$5:$D$154,"&gt;="&amp;T$6)&gt;0,"C",""))</f>
        <v/>
      </c>
      <c r="U14" t="str">
        <f>IF($A14="","",IF(COUNTIFS('Exemple - demandes'!$A$5:$A$154,$A14,'Exemple - demandes'!$C$5:$C$154,"&lt;="&amp;(U$6+6),'Exemple - demandes'!$D$5:$D$154,"&gt;="&amp;U$6)&gt;0,"C",""))</f>
        <v/>
      </c>
      <c r="V14" t="str">
        <f>IF($A14="","",IF(COUNTIFS('Exemple - demandes'!$A$5:$A$154,$A14,'Exemple - demandes'!$C$5:$C$154,"&lt;="&amp;(V$6+6),'Exemple - demandes'!$D$5:$D$154,"&gt;="&amp;V$6)&gt;0,"C",""))</f>
        <v/>
      </c>
      <c r="W14" t="str">
        <f>IF($A14="","",IF(COUNTIFS('Exemple - demandes'!$A$5:$A$154,$A14,'Exemple - demandes'!$C$5:$C$154,"&lt;="&amp;(W$6+6),'Exemple - demandes'!$D$5:$D$154,"&gt;="&amp;W$6)&gt;0,"C",""))</f>
        <v/>
      </c>
      <c r="X14" t="str">
        <f>IF($A14="","",IF(COUNTIFS('Exemple - demandes'!$A$5:$A$154,$A14,'Exemple - demandes'!$C$5:$C$154,"&lt;="&amp;(X$6+6),'Exemple - demandes'!$D$5:$D$154,"&gt;="&amp;X$6)&gt;0,"C",""))</f>
        <v/>
      </c>
      <c r="Y14" t="str">
        <f>IF($A14="","",IF(COUNTIFS('Exemple - demandes'!$A$5:$A$154,$A14,'Exemple - demandes'!$C$5:$C$154,"&lt;="&amp;(Y$6+6),'Exemple - demandes'!$D$5:$D$154,"&gt;="&amp;Y$6)&gt;0,"C",""))</f>
        <v/>
      </c>
      <c r="Z14" t="str">
        <f>IF($A14="","",IF(COUNTIFS('Exemple - demandes'!$A$5:$A$154,$A14,'Exemple - demandes'!$C$5:$C$154,"&lt;="&amp;(Z$6+6),'Exemple - demandes'!$D$5:$D$154,"&gt;="&amp;Z$6)&gt;0,"C",""))</f>
        <v/>
      </c>
      <c r="AA14" t="str">
        <f>IF($A14="","",IF(COUNTIFS('Exemple - demandes'!$A$5:$A$154,$A14,'Exemple - demandes'!$C$5:$C$154,"&lt;="&amp;(AA$6+6),'Exemple - demandes'!$D$5:$D$154,"&gt;="&amp;AA$6)&gt;0,"C",""))</f>
        <v/>
      </c>
      <c r="AB14" t="str">
        <f>IF($A14="","",IF(COUNTIFS('Exemple - demandes'!$A$5:$A$154,$A14,'Exemple - demandes'!$C$5:$C$154,"&lt;="&amp;(AB$6+6),'Exemple - demandes'!$D$5:$D$154,"&gt;="&amp;AB$6)&gt;0,"C",""))</f>
        <v/>
      </c>
      <c r="AC14" t="str">
        <f>IF($A14="","",IF(COUNTIFS('Exemple - demandes'!$A$5:$A$154,$A14,'Exemple - demandes'!$C$5:$C$154,"&lt;="&amp;(AC$6+6),'Exemple - demandes'!$D$5:$D$154,"&gt;="&amp;AC$6)&gt;0,"C",""))</f>
        <v/>
      </c>
      <c r="AD14" t="str">
        <f>IF($A14="","",IF(COUNTIFS('Exemple - demandes'!$A$5:$A$154,$A14,'Exemple - demandes'!$C$5:$C$154,"&lt;="&amp;(AD$6+6),'Exemple - demandes'!$D$5:$D$154,"&gt;="&amp;AD$6)&gt;0,"C",""))</f>
        <v/>
      </c>
      <c r="AE14" t="str">
        <f>IF($A14="","",IF(COUNTIFS('Exemple - demandes'!$A$5:$A$154,$A14,'Exemple - demandes'!$C$5:$C$154,"&lt;="&amp;(AE$6+6),'Exemple - demandes'!$D$5:$D$154,"&gt;="&amp;AE$6)&gt;0,"C",""))</f>
        <v/>
      </c>
      <c r="AF14" t="str">
        <f>IF($A14="","",IF(COUNTIFS('Exemple - demandes'!$A$5:$A$154,$A14,'Exemple - demandes'!$C$5:$C$154,"&lt;="&amp;(AF$6+6),'Exemple - demandes'!$D$5:$D$154,"&gt;="&amp;AF$6)&gt;0,"C",""))</f>
        <v/>
      </c>
      <c r="AG14" t="str">
        <f>IF($A14="","",IF(COUNTIFS('Exemple - demandes'!$A$5:$A$154,$A14,'Exemple - demandes'!$C$5:$C$154,"&lt;="&amp;(AG$6+6),'Exemple - demandes'!$D$5:$D$154,"&gt;="&amp;AG$6)&gt;0,"C",""))</f>
        <v/>
      </c>
      <c r="AH14" t="str">
        <f>IF($A14="","",IF(COUNTIFS('Exemple - demandes'!$A$5:$A$154,$A14,'Exemple - demandes'!$C$5:$C$154,"&lt;="&amp;(AH$6+6),'Exemple - demandes'!$D$5:$D$154,"&gt;="&amp;AH$6)&gt;0,"C",""))</f>
        <v/>
      </c>
      <c r="AI14" t="str">
        <f>IF($A14="","",IF(COUNTIFS('Exemple - demandes'!$A$5:$A$154,$A14,'Exemple - demandes'!$C$5:$C$154,"&lt;="&amp;(AI$6+6),'Exemple - demandes'!$D$5:$D$154,"&gt;="&amp;AI$6)&gt;0,"C",""))</f>
        <v/>
      </c>
      <c r="AJ14" t="str">
        <f>IF($A14="","",IF(COUNTIFS('Exemple - demandes'!$A$5:$A$154,$A14,'Exemple - demandes'!$C$5:$C$154,"&lt;="&amp;(AJ$6+6),'Exemple - demandes'!$D$5:$D$154,"&gt;="&amp;AJ$6)&gt;0,"C",""))</f>
        <v/>
      </c>
      <c r="AK14" t="str">
        <f>IF($A14="","",IF(COUNTIFS('Exemple - demandes'!$A$5:$A$154,$A14,'Exemple - demandes'!$C$5:$C$154,"&lt;="&amp;(AK$6+6),'Exemple - demandes'!$D$5:$D$154,"&gt;="&amp;AK$6)&gt;0,"C",""))</f>
        <v/>
      </c>
      <c r="AL14" t="str">
        <f>IF($A14="","",IF(COUNTIFS('Exemple - demandes'!$A$5:$A$154,$A14,'Exemple - demandes'!$C$5:$C$154,"&lt;="&amp;(AL$6+6),'Exemple - demandes'!$D$5:$D$154,"&gt;="&amp;AL$6)&gt;0,"C",""))</f>
        <v/>
      </c>
      <c r="AM14" t="str">
        <f>IF($A14="","",IF(COUNTIFS('Exemple - demandes'!$A$5:$A$154,$A14,'Exemple - demandes'!$C$5:$C$154,"&lt;="&amp;(AM$6+6),'Exemple - demandes'!$D$5:$D$154,"&gt;="&amp;AM$6)&gt;0,"C",""))</f>
        <v/>
      </c>
      <c r="AN14" t="str">
        <f>IF($A14="","",IF(COUNTIFS('Exemple - demandes'!$A$5:$A$154,$A14,'Exemple - demandes'!$C$5:$C$154,"&lt;="&amp;(AN$6+6),'Exemple - demandes'!$D$5:$D$154,"&gt;="&amp;AN$6)&gt;0,"C",""))</f>
        <v/>
      </c>
      <c r="AO14" t="str">
        <f>IF($A14="","",IF(COUNTIFS('Exemple - demandes'!$A$5:$A$154,$A14,'Exemple - demandes'!$C$5:$C$154,"&lt;="&amp;(AO$6+6),'Exemple - demandes'!$D$5:$D$154,"&gt;="&amp;AO$6)&gt;0,"C",""))</f>
        <v/>
      </c>
      <c r="AP14" t="str">
        <f>IF($A14="","",IF(COUNTIFS('Exemple - demandes'!$A$5:$A$154,$A14,'Exemple - demandes'!$C$5:$C$154,"&lt;="&amp;(AP$6+6),'Exemple - demandes'!$D$5:$D$154,"&gt;="&amp;AP$6)&gt;0,"C",""))</f>
        <v/>
      </c>
      <c r="AQ14" t="str">
        <f>IF($A14="","",IF(COUNTIFS('Exemple - demandes'!$A$5:$A$154,$A14,'Exemple - demandes'!$C$5:$C$154,"&lt;="&amp;(AQ$6+6),'Exemple - demandes'!$D$5:$D$154,"&gt;="&amp;AQ$6)&gt;0,"C",""))</f>
        <v/>
      </c>
      <c r="AR14" t="str">
        <f>IF($A14="","",IF(COUNTIFS('Exemple - demandes'!$A$5:$A$154,$A14,'Exemple - demandes'!$C$5:$C$154,"&lt;="&amp;(AR$6+6),'Exemple - demandes'!$D$5:$D$154,"&gt;="&amp;AR$6)&gt;0,"C",""))</f>
        <v/>
      </c>
      <c r="AS14" t="str">
        <f>IF($A14="","",IF(COUNTIFS('Exemple - demandes'!$A$5:$A$154,$A14,'Exemple - demandes'!$C$5:$C$154,"&lt;="&amp;(AS$6+6),'Exemple - demandes'!$D$5:$D$154,"&gt;="&amp;AS$6)&gt;0,"C",""))</f>
        <v/>
      </c>
      <c r="AT14" t="str">
        <f>IF($A14="","",IF(COUNTIFS('Exemple - demandes'!$A$5:$A$154,$A14,'Exemple - demandes'!$C$5:$C$154,"&lt;="&amp;(AT$6+6),'Exemple - demandes'!$D$5:$D$154,"&gt;="&amp;AT$6)&gt;0,"C",""))</f>
        <v/>
      </c>
      <c r="AU14" t="str">
        <f>IF($A14="","",IF(COUNTIFS('Exemple - demandes'!$A$5:$A$154,$A14,'Exemple - demandes'!$C$5:$C$154,"&lt;="&amp;(AU$6+6),'Exemple - demandes'!$D$5:$D$154,"&gt;="&amp;AU$6)&gt;0,"C",""))</f>
        <v/>
      </c>
      <c r="AV14" t="str">
        <f>IF($A14="","",IF(COUNTIFS('Exemple - demandes'!$A$5:$A$154,$A14,'Exemple - demandes'!$C$5:$C$154,"&lt;="&amp;(AV$6+6),'Exemple - demandes'!$D$5:$D$154,"&gt;="&amp;AV$6)&gt;0,"C",""))</f>
        <v/>
      </c>
      <c r="AW14" t="str">
        <f>IF($A14="","",IF(COUNTIFS('Exemple - demandes'!$A$5:$A$154,$A14,'Exemple - demandes'!$C$5:$C$154,"&lt;="&amp;(AW$6+6),'Exemple - demandes'!$D$5:$D$154,"&gt;="&amp;AW$6)&gt;0,"C",""))</f>
        <v/>
      </c>
      <c r="AX14" t="str">
        <f>IF($A14="","",IF(COUNTIFS('Exemple - demandes'!$A$5:$A$154,$A14,'Exemple - demandes'!$C$5:$C$154,"&lt;="&amp;(AX$6+6),'Exemple - demandes'!$D$5:$D$154,"&gt;="&amp;AX$6)&gt;0,"C",""))</f>
        <v/>
      </c>
      <c r="AY14" t="str">
        <f>IF($A14="","",IF(COUNTIFS('Exemple - demandes'!$A$5:$A$154,$A14,'Exemple - demandes'!$C$5:$C$154,"&lt;="&amp;(AY$6+6),'Exemple - demandes'!$D$5:$D$154,"&gt;="&amp;AY$6)&gt;0,"C",""))</f>
        <v/>
      </c>
      <c r="AZ14" t="str">
        <f>IF($A14="","",IF(COUNTIFS('Exemple - demandes'!$A$5:$A$154,$A14,'Exemple - demandes'!$C$5:$C$154,"&lt;="&amp;(AZ$6+6),'Exemple - demandes'!$D$5:$D$154,"&gt;="&amp;AZ$6)&gt;0,"C",""))</f>
        <v/>
      </c>
      <c r="BA14" t="str">
        <f>IF($A14="","",IF(COUNTIFS('Exemple - demandes'!$A$5:$A$154,$A14,'Exemple - demandes'!$C$5:$C$154,"&lt;="&amp;(BA$6+6),'Exemple - demandes'!$D$5:$D$154,"&gt;="&amp;BA$6)&gt;0,"C",""))</f>
        <v/>
      </c>
      <c r="BB14" t="str">
        <f>IF($A14="","",IF(COUNTIFS('Exemple - demandes'!$A$5:$A$154,$A14,'Exemple - demandes'!$C$5:$C$154,"&lt;="&amp;(BB$6+6),'Exemple - demandes'!$D$5:$D$154,"&gt;="&amp;BB$6)&gt;0,"C",""))</f>
        <v/>
      </c>
      <c r="BC14" t="str">
        <f>IF($A14="","",IF(COUNTIFS('Exemple - demandes'!$A$5:$A$154,$A14,'Exemple - demandes'!$C$5:$C$154,"&lt;="&amp;(BC$6+6),'Exemple - demandes'!$D$5:$D$154,"&gt;="&amp;BC$6)&gt;0,"C",""))</f>
        <v/>
      </c>
      <c r="BD14" t="str">
        <f>IF($A14="","",IF(COUNTIFS('Exemple - demandes'!$A$5:$A$154,$A14,'Exemple - demandes'!$C$5:$C$154,"&lt;="&amp;(BD$6+6),'Exemple - demandes'!$D$5:$D$154,"&gt;="&amp;BD$6)&gt;0,"C",""))</f>
        <v/>
      </c>
    </row>
    <row r="15">
      <c r="A15" t="str">
        <v/>
      </c>
      <c r="B15" t="str">
        <v/>
      </c>
      <c r="C15" t="str">
        <f>IF($A15="","",SUMIF('Exemple - demandes'!$A$5:$A$154,$A15,'Exemple - demandes'!$E$5:$E$154))</f>
        <v/>
      </c>
      <c r="D15" t="str">
        <f>IF(OR($A15="",$B15=""),"",$B15-$C15)</f>
        <v/>
      </c>
      <c r="E15" t="str">
        <f>IF($A15="","",IF(COUNTIFS('Exemple - demandes'!$A$5:$A$154,$A15,'Exemple - demandes'!$C$5:$C$154,"&lt;="&amp;(E$6+6),'Exemple - demandes'!$D$5:$D$154,"&gt;="&amp;E$6)&gt;0,"C",""))</f>
        <v/>
      </c>
      <c r="F15" t="str">
        <f>IF($A15="","",IF(COUNTIFS('Exemple - demandes'!$A$5:$A$154,$A15,'Exemple - demandes'!$C$5:$C$154,"&lt;="&amp;(F$6+6),'Exemple - demandes'!$D$5:$D$154,"&gt;="&amp;F$6)&gt;0,"C",""))</f>
        <v/>
      </c>
      <c r="G15" t="str">
        <f>IF($A15="","",IF(COUNTIFS('Exemple - demandes'!$A$5:$A$154,$A15,'Exemple - demandes'!$C$5:$C$154,"&lt;="&amp;(G$6+6),'Exemple - demandes'!$D$5:$D$154,"&gt;="&amp;G$6)&gt;0,"C",""))</f>
        <v/>
      </c>
      <c r="H15" t="str">
        <f>IF($A15="","",IF(COUNTIFS('Exemple - demandes'!$A$5:$A$154,$A15,'Exemple - demandes'!$C$5:$C$154,"&lt;="&amp;(H$6+6),'Exemple - demandes'!$D$5:$D$154,"&gt;="&amp;H$6)&gt;0,"C",""))</f>
        <v/>
      </c>
      <c r="I15" t="str">
        <f>IF($A15="","",IF(COUNTIFS('Exemple - demandes'!$A$5:$A$154,$A15,'Exemple - demandes'!$C$5:$C$154,"&lt;="&amp;(I$6+6),'Exemple - demandes'!$D$5:$D$154,"&gt;="&amp;I$6)&gt;0,"C",""))</f>
        <v/>
      </c>
      <c r="J15" t="str">
        <f>IF($A15="","",IF(COUNTIFS('Exemple - demandes'!$A$5:$A$154,$A15,'Exemple - demandes'!$C$5:$C$154,"&lt;="&amp;(J$6+6),'Exemple - demandes'!$D$5:$D$154,"&gt;="&amp;J$6)&gt;0,"C",""))</f>
        <v/>
      </c>
      <c r="K15" t="str">
        <f>IF($A15="","",IF(COUNTIFS('Exemple - demandes'!$A$5:$A$154,$A15,'Exemple - demandes'!$C$5:$C$154,"&lt;="&amp;(K$6+6),'Exemple - demandes'!$D$5:$D$154,"&gt;="&amp;K$6)&gt;0,"C",""))</f>
        <v/>
      </c>
      <c r="L15" t="str">
        <f>IF($A15="","",IF(COUNTIFS('Exemple - demandes'!$A$5:$A$154,$A15,'Exemple - demandes'!$C$5:$C$154,"&lt;="&amp;(L$6+6),'Exemple - demandes'!$D$5:$D$154,"&gt;="&amp;L$6)&gt;0,"C",""))</f>
        <v/>
      </c>
      <c r="M15" t="str">
        <f>IF($A15="","",IF(COUNTIFS('Exemple - demandes'!$A$5:$A$154,$A15,'Exemple - demandes'!$C$5:$C$154,"&lt;="&amp;(M$6+6),'Exemple - demandes'!$D$5:$D$154,"&gt;="&amp;M$6)&gt;0,"C",""))</f>
        <v/>
      </c>
      <c r="N15" t="str">
        <f>IF($A15="","",IF(COUNTIFS('Exemple - demandes'!$A$5:$A$154,$A15,'Exemple - demandes'!$C$5:$C$154,"&lt;="&amp;(N$6+6),'Exemple - demandes'!$D$5:$D$154,"&gt;="&amp;N$6)&gt;0,"C",""))</f>
        <v/>
      </c>
      <c r="O15" t="str">
        <f>IF($A15="","",IF(COUNTIFS('Exemple - demandes'!$A$5:$A$154,$A15,'Exemple - demandes'!$C$5:$C$154,"&lt;="&amp;(O$6+6),'Exemple - demandes'!$D$5:$D$154,"&gt;="&amp;O$6)&gt;0,"C",""))</f>
        <v/>
      </c>
      <c r="P15" t="str">
        <f>IF($A15="","",IF(COUNTIFS('Exemple - demandes'!$A$5:$A$154,$A15,'Exemple - demandes'!$C$5:$C$154,"&lt;="&amp;(P$6+6),'Exemple - demandes'!$D$5:$D$154,"&gt;="&amp;P$6)&gt;0,"C",""))</f>
        <v/>
      </c>
      <c r="Q15" t="str">
        <f>IF($A15="","",IF(COUNTIFS('Exemple - demandes'!$A$5:$A$154,$A15,'Exemple - demandes'!$C$5:$C$154,"&lt;="&amp;(Q$6+6),'Exemple - demandes'!$D$5:$D$154,"&gt;="&amp;Q$6)&gt;0,"C",""))</f>
        <v/>
      </c>
      <c r="R15" t="str">
        <f>IF($A15="","",IF(COUNTIFS('Exemple - demandes'!$A$5:$A$154,$A15,'Exemple - demandes'!$C$5:$C$154,"&lt;="&amp;(R$6+6),'Exemple - demandes'!$D$5:$D$154,"&gt;="&amp;R$6)&gt;0,"C",""))</f>
        <v/>
      </c>
      <c r="S15" t="str">
        <f>IF($A15="","",IF(COUNTIFS('Exemple - demandes'!$A$5:$A$154,$A15,'Exemple - demandes'!$C$5:$C$154,"&lt;="&amp;(S$6+6),'Exemple - demandes'!$D$5:$D$154,"&gt;="&amp;S$6)&gt;0,"C",""))</f>
        <v/>
      </c>
      <c r="T15" t="str">
        <f>IF($A15="","",IF(COUNTIFS('Exemple - demandes'!$A$5:$A$154,$A15,'Exemple - demandes'!$C$5:$C$154,"&lt;="&amp;(T$6+6),'Exemple - demandes'!$D$5:$D$154,"&gt;="&amp;T$6)&gt;0,"C",""))</f>
        <v/>
      </c>
      <c r="U15" t="str">
        <f>IF($A15="","",IF(COUNTIFS('Exemple - demandes'!$A$5:$A$154,$A15,'Exemple - demandes'!$C$5:$C$154,"&lt;="&amp;(U$6+6),'Exemple - demandes'!$D$5:$D$154,"&gt;="&amp;U$6)&gt;0,"C",""))</f>
        <v/>
      </c>
      <c r="V15" t="str">
        <f>IF($A15="","",IF(COUNTIFS('Exemple - demandes'!$A$5:$A$154,$A15,'Exemple - demandes'!$C$5:$C$154,"&lt;="&amp;(V$6+6),'Exemple - demandes'!$D$5:$D$154,"&gt;="&amp;V$6)&gt;0,"C",""))</f>
        <v/>
      </c>
      <c r="W15" t="str">
        <f>IF($A15="","",IF(COUNTIFS('Exemple - demandes'!$A$5:$A$154,$A15,'Exemple - demandes'!$C$5:$C$154,"&lt;="&amp;(W$6+6),'Exemple - demandes'!$D$5:$D$154,"&gt;="&amp;W$6)&gt;0,"C",""))</f>
        <v/>
      </c>
      <c r="X15" t="str">
        <f>IF($A15="","",IF(COUNTIFS('Exemple - demandes'!$A$5:$A$154,$A15,'Exemple - demandes'!$C$5:$C$154,"&lt;="&amp;(X$6+6),'Exemple - demandes'!$D$5:$D$154,"&gt;="&amp;X$6)&gt;0,"C",""))</f>
        <v/>
      </c>
      <c r="Y15" t="str">
        <f>IF($A15="","",IF(COUNTIFS('Exemple - demandes'!$A$5:$A$154,$A15,'Exemple - demandes'!$C$5:$C$154,"&lt;="&amp;(Y$6+6),'Exemple - demandes'!$D$5:$D$154,"&gt;="&amp;Y$6)&gt;0,"C",""))</f>
        <v/>
      </c>
      <c r="Z15" t="str">
        <f>IF($A15="","",IF(COUNTIFS('Exemple - demandes'!$A$5:$A$154,$A15,'Exemple - demandes'!$C$5:$C$154,"&lt;="&amp;(Z$6+6),'Exemple - demandes'!$D$5:$D$154,"&gt;="&amp;Z$6)&gt;0,"C",""))</f>
        <v/>
      </c>
      <c r="AA15" t="str">
        <f>IF($A15="","",IF(COUNTIFS('Exemple - demandes'!$A$5:$A$154,$A15,'Exemple - demandes'!$C$5:$C$154,"&lt;="&amp;(AA$6+6),'Exemple - demandes'!$D$5:$D$154,"&gt;="&amp;AA$6)&gt;0,"C",""))</f>
        <v/>
      </c>
      <c r="AB15" t="str">
        <f>IF($A15="","",IF(COUNTIFS('Exemple - demandes'!$A$5:$A$154,$A15,'Exemple - demandes'!$C$5:$C$154,"&lt;="&amp;(AB$6+6),'Exemple - demandes'!$D$5:$D$154,"&gt;="&amp;AB$6)&gt;0,"C",""))</f>
        <v/>
      </c>
      <c r="AC15" t="str">
        <f>IF($A15="","",IF(COUNTIFS('Exemple - demandes'!$A$5:$A$154,$A15,'Exemple - demandes'!$C$5:$C$154,"&lt;="&amp;(AC$6+6),'Exemple - demandes'!$D$5:$D$154,"&gt;="&amp;AC$6)&gt;0,"C",""))</f>
        <v/>
      </c>
      <c r="AD15" t="str">
        <f>IF($A15="","",IF(COUNTIFS('Exemple - demandes'!$A$5:$A$154,$A15,'Exemple - demandes'!$C$5:$C$154,"&lt;="&amp;(AD$6+6),'Exemple - demandes'!$D$5:$D$154,"&gt;="&amp;AD$6)&gt;0,"C",""))</f>
        <v/>
      </c>
      <c r="AE15" t="str">
        <f>IF($A15="","",IF(COUNTIFS('Exemple - demandes'!$A$5:$A$154,$A15,'Exemple - demandes'!$C$5:$C$154,"&lt;="&amp;(AE$6+6),'Exemple - demandes'!$D$5:$D$154,"&gt;="&amp;AE$6)&gt;0,"C",""))</f>
        <v/>
      </c>
      <c r="AF15" t="str">
        <f>IF($A15="","",IF(COUNTIFS('Exemple - demandes'!$A$5:$A$154,$A15,'Exemple - demandes'!$C$5:$C$154,"&lt;="&amp;(AF$6+6),'Exemple - demandes'!$D$5:$D$154,"&gt;="&amp;AF$6)&gt;0,"C",""))</f>
        <v/>
      </c>
      <c r="AG15" t="str">
        <f>IF($A15="","",IF(COUNTIFS('Exemple - demandes'!$A$5:$A$154,$A15,'Exemple - demandes'!$C$5:$C$154,"&lt;="&amp;(AG$6+6),'Exemple - demandes'!$D$5:$D$154,"&gt;="&amp;AG$6)&gt;0,"C",""))</f>
        <v/>
      </c>
      <c r="AH15" t="str">
        <f>IF($A15="","",IF(COUNTIFS('Exemple - demandes'!$A$5:$A$154,$A15,'Exemple - demandes'!$C$5:$C$154,"&lt;="&amp;(AH$6+6),'Exemple - demandes'!$D$5:$D$154,"&gt;="&amp;AH$6)&gt;0,"C",""))</f>
        <v/>
      </c>
      <c r="AI15" t="str">
        <f>IF($A15="","",IF(COUNTIFS('Exemple - demandes'!$A$5:$A$154,$A15,'Exemple - demandes'!$C$5:$C$154,"&lt;="&amp;(AI$6+6),'Exemple - demandes'!$D$5:$D$154,"&gt;="&amp;AI$6)&gt;0,"C",""))</f>
        <v/>
      </c>
      <c r="AJ15" t="str">
        <f>IF($A15="","",IF(COUNTIFS('Exemple - demandes'!$A$5:$A$154,$A15,'Exemple - demandes'!$C$5:$C$154,"&lt;="&amp;(AJ$6+6),'Exemple - demandes'!$D$5:$D$154,"&gt;="&amp;AJ$6)&gt;0,"C",""))</f>
        <v/>
      </c>
      <c r="AK15" t="str">
        <f>IF($A15="","",IF(COUNTIFS('Exemple - demandes'!$A$5:$A$154,$A15,'Exemple - demandes'!$C$5:$C$154,"&lt;="&amp;(AK$6+6),'Exemple - demandes'!$D$5:$D$154,"&gt;="&amp;AK$6)&gt;0,"C",""))</f>
        <v/>
      </c>
      <c r="AL15" t="str">
        <f>IF($A15="","",IF(COUNTIFS('Exemple - demandes'!$A$5:$A$154,$A15,'Exemple - demandes'!$C$5:$C$154,"&lt;="&amp;(AL$6+6),'Exemple - demandes'!$D$5:$D$154,"&gt;="&amp;AL$6)&gt;0,"C",""))</f>
        <v/>
      </c>
      <c r="AM15" t="str">
        <f>IF($A15="","",IF(COUNTIFS('Exemple - demandes'!$A$5:$A$154,$A15,'Exemple - demandes'!$C$5:$C$154,"&lt;="&amp;(AM$6+6),'Exemple - demandes'!$D$5:$D$154,"&gt;="&amp;AM$6)&gt;0,"C",""))</f>
        <v/>
      </c>
      <c r="AN15" t="str">
        <f>IF($A15="","",IF(COUNTIFS('Exemple - demandes'!$A$5:$A$154,$A15,'Exemple - demandes'!$C$5:$C$154,"&lt;="&amp;(AN$6+6),'Exemple - demandes'!$D$5:$D$154,"&gt;="&amp;AN$6)&gt;0,"C",""))</f>
        <v/>
      </c>
      <c r="AO15" t="str">
        <f>IF($A15="","",IF(COUNTIFS('Exemple - demandes'!$A$5:$A$154,$A15,'Exemple - demandes'!$C$5:$C$154,"&lt;="&amp;(AO$6+6),'Exemple - demandes'!$D$5:$D$154,"&gt;="&amp;AO$6)&gt;0,"C",""))</f>
        <v/>
      </c>
      <c r="AP15" t="str">
        <f>IF($A15="","",IF(COUNTIFS('Exemple - demandes'!$A$5:$A$154,$A15,'Exemple - demandes'!$C$5:$C$154,"&lt;="&amp;(AP$6+6),'Exemple - demandes'!$D$5:$D$154,"&gt;="&amp;AP$6)&gt;0,"C",""))</f>
        <v/>
      </c>
      <c r="AQ15" t="str">
        <f>IF($A15="","",IF(COUNTIFS('Exemple - demandes'!$A$5:$A$154,$A15,'Exemple - demandes'!$C$5:$C$154,"&lt;="&amp;(AQ$6+6),'Exemple - demandes'!$D$5:$D$154,"&gt;="&amp;AQ$6)&gt;0,"C",""))</f>
        <v/>
      </c>
      <c r="AR15" t="str">
        <f>IF($A15="","",IF(COUNTIFS('Exemple - demandes'!$A$5:$A$154,$A15,'Exemple - demandes'!$C$5:$C$154,"&lt;="&amp;(AR$6+6),'Exemple - demandes'!$D$5:$D$154,"&gt;="&amp;AR$6)&gt;0,"C",""))</f>
        <v/>
      </c>
      <c r="AS15" t="str">
        <f>IF($A15="","",IF(COUNTIFS('Exemple - demandes'!$A$5:$A$154,$A15,'Exemple - demandes'!$C$5:$C$154,"&lt;="&amp;(AS$6+6),'Exemple - demandes'!$D$5:$D$154,"&gt;="&amp;AS$6)&gt;0,"C",""))</f>
        <v/>
      </c>
      <c r="AT15" t="str">
        <f>IF($A15="","",IF(COUNTIFS('Exemple - demandes'!$A$5:$A$154,$A15,'Exemple - demandes'!$C$5:$C$154,"&lt;="&amp;(AT$6+6),'Exemple - demandes'!$D$5:$D$154,"&gt;="&amp;AT$6)&gt;0,"C",""))</f>
        <v/>
      </c>
      <c r="AU15" t="str">
        <f>IF($A15="","",IF(COUNTIFS('Exemple - demandes'!$A$5:$A$154,$A15,'Exemple - demandes'!$C$5:$C$154,"&lt;="&amp;(AU$6+6),'Exemple - demandes'!$D$5:$D$154,"&gt;="&amp;AU$6)&gt;0,"C",""))</f>
        <v/>
      </c>
      <c r="AV15" t="str">
        <f>IF($A15="","",IF(COUNTIFS('Exemple - demandes'!$A$5:$A$154,$A15,'Exemple - demandes'!$C$5:$C$154,"&lt;="&amp;(AV$6+6),'Exemple - demandes'!$D$5:$D$154,"&gt;="&amp;AV$6)&gt;0,"C",""))</f>
        <v/>
      </c>
      <c r="AW15" t="str">
        <f>IF($A15="","",IF(COUNTIFS('Exemple - demandes'!$A$5:$A$154,$A15,'Exemple - demandes'!$C$5:$C$154,"&lt;="&amp;(AW$6+6),'Exemple - demandes'!$D$5:$D$154,"&gt;="&amp;AW$6)&gt;0,"C",""))</f>
        <v/>
      </c>
      <c r="AX15" t="str">
        <f>IF($A15="","",IF(COUNTIFS('Exemple - demandes'!$A$5:$A$154,$A15,'Exemple - demandes'!$C$5:$C$154,"&lt;="&amp;(AX$6+6),'Exemple - demandes'!$D$5:$D$154,"&gt;="&amp;AX$6)&gt;0,"C",""))</f>
        <v/>
      </c>
      <c r="AY15" t="str">
        <f>IF($A15="","",IF(COUNTIFS('Exemple - demandes'!$A$5:$A$154,$A15,'Exemple - demandes'!$C$5:$C$154,"&lt;="&amp;(AY$6+6),'Exemple - demandes'!$D$5:$D$154,"&gt;="&amp;AY$6)&gt;0,"C",""))</f>
        <v/>
      </c>
      <c r="AZ15" t="str">
        <f>IF($A15="","",IF(COUNTIFS('Exemple - demandes'!$A$5:$A$154,$A15,'Exemple - demandes'!$C$5:$C$154,"&lt;="&amp;(AZ$6+6),'Exemple - demandes'!$D$5:$D$154,"&gt;="&amp;AZ$6)&gt;0,"C",""))</f>
        <v/>
      </c>
      <c r="BA15" t="str">
        <f>IF($A15="","",IF(COUNTIFS('Exemple - demandes'!$A$5:$A$154,$A15,'Exemple - demandes'!$C$5:$C$154,"&lt;="&amp;(BA$6+6),'Exemple - demandes'!$D$5:$D$154,"&gt;="&amp;BA$6)&gt;0,"C",""))</f>
        <v/>
      </c>
      <c r="BB15" t="str">
        <f>IF($A15="","",IF(COUNTIFS('Exemple - demandes'!$A$5:$A$154,$A15,'Exemple - demandes'!$C$5:$C$154,"&lt;="&amp;(BB$6+6),'Exemple - demandes'!$D$5:$D$154,"&gt;="&amp;BB$6)&gt;0,"C",""))</f>
        <v/>
      </c>
      <c r="BC15" t="str">
        <f>IF($A15="","",IF(COUNTIFS('Exemple - demandes'!$A$5:$A$154,$A15,'Exemple - demandes'!$C$5:$C$154,"&lt;="&amp;(BC$6+6),'Exemple - demandes'!$D$5:$D$154,"&gt;="&amp;BC$6)&gt;0,"C",""))</f>
        <v/>
      </c>
      <c r="BD15" t="str">
        <f>IF($A15="","",IF(COUNTIFS('Exemple - demandes'!$A$5:$A$154,$A15,'Exemple - demandes'!$C$5:$C$154,"&lt;="&amp;(BD$6+6),'Exemple - demandes'!$D$5:$D$154,"&gt;="&amp;BD$6)&gt;0,"C",""))</f>
        <v/>
      </c>
    </row>
    <row r="16">
      <c r="A16" t="str">
        <v/>
      </c>
      <c r="B16" t="str">
        <v/>
      </c>
      <c r="C16" t="str">
        <f>IF($A16="","",SUMIF('Exemple - demandes'!$A$5:$A$154,$A16,'Exemple - demandes'!$E$5:$E$154))</f>
        <v/>
      </c>
      <c r="D16" t="str">
        <f>IF(OR($A16="",$B16=""),"",$B16-$C16)</f>
        <v/>
      </c>
      <c r="E16" t="str">
        <f>IF($A16="","",IF(COUNTIFS('Exemple - demandes'!$A$5:$A$154,$A16,'Exemple - demandes'!$C$5:$C$154,"&lt;="&amp;(E$6+6),'Exemple - demandes'!$D$5:$D$154,"&gt;="&amp;E$6)&gt;0,"C",""))</f>
        <v/>
      </c>
      <c r="F16" t="str">
        <f>IF($A16="","",IF(COUNTIFS('Exemple - demandes'!$A$5:$A$154,$A16,'Exemple - demandes'!$C$5:$C$154,"&lt;="&amp;(F$6+6),'Exemple - demandes'!$D$5:$D$154,"&gt;="&amp;F$6)&gt;0,"C",""))</f>
        <v/>
      </c>
      <c r="G16" t="str">
        <f>IF($A16="","",IF(COUNTIFS('Exemple - demandes'!$A$5:$A$154,$A16,'Exemple - demandes'!$C$5:$C$154,"&lt;="&amp;(G$6+6),'Exemple - demandes'!$D$5:$D$154,"&gt;="&amp;G$6)&gt;0,"C",""))</f>
        <v/>
      </c>
      <c r="H16" t="str">
        <f>IF($A16="","",IF(COUNTIFS('Exemple - demandes'!$A$5:$A$154,$A16,'Exemple - demandes'!$C$5:$C$154,"&lt;="&amp;(H$6+6),'Exemple - demandes'!$D$5:$D$154,"&gt;="&amp;H$6)&gt;0,"C",""))</f>
        <v/>
      </c>
      <c r="I16" t="str">
        <f>IF($A16="","",IF(COUNTIFS('Exemple - demandes'!$A$5:$A$154,$A16,'Exemple - demandes'!$C$5:$C$154,"&lt;="&amp;(I$6+6),'Exemple - demandes'!$D$5:$D$154,"&gt;="&amp;I$6)&gt;0,"C",""))</f>
        <v/>
      </c>
      <c r="J16" t="str">
        <f>IF($A16="","",IF(COUNTIFS('Exemple - demandes'!$A$5:$A$154,$A16,'Exemple - demandes'!$C$5:$C$154,"&lt;="&amp;(J$6+6),'Exemple - demandes'!$D$5:$D$154,"&gt;="&amp;J$6)&gt;0,"C",""))</f>
        <v/>
      </c>
      <c r="K16" t="str">
        <f>IF($A16="","",IF(COUNTIFS('Exemple - demandes'!$A$5:$A$154,$A16,'Exemple - demandes'!$C$5:$C$154,"&lt;="&amp;(K$6+6),'Exemple - demandes'!$D$5:$D$154,"&gt;="&amp;K$6)&gt;0,"C",""))</f>
        <v/>
      </c>
      <c r="L16" t="str">
        <f>IF($A16="","",IF(COUNTIFS('Exemple - demandes'!$A$5:$A$154,$A16,'Exemple - demandes'!$C$5:$C$154,"&lt;="&amp;(L$6+6),'Exemple - demandes'!$D$5:$D$154,"&gt;="&amp;L$6)&gt;0,"C",""))</f>
        <v/>
      </c>
      <c r="M16" t="str">
        <f>IF($A16="","",IF(COUNTIFS('Exemple - demandes'!$A$5:$A$154,$A16,'Exemple - demandes'!$C$5:$C$154,"&lt;="&amp;(M$6+6),'Exemple - demandes'!$D$5:$D$154,"&gt;="&amp;M$6)&gt;0,"C",""))</f>
        <v/>
      </c>
      <c r="N16" t="str">
        <f>IF($A16="","",IF(COUNTIFS('Exemple - demandes'!$A$5:$A$154,$A16,'Exemple - demandes'!$C$5:$C$154,"&lt;="&amp;(N$6+6),'Exemple - demandes'!$D$5:$D$154,"&gt;="&amp;N$6)&gt;0,"C",""))</f>
        <v/>
      </c>
      <c r="O16" t="str">
        <f>IF($A16="","",IF(COUNTIFS('Exemple - demandes'!$A$5:$A$154,$A16,'Exemple - demandes'!$C$5:$C$154,"&lt;="&amp;(O$6+6),'Exemple - demandes'!$D$5:$D$154,"&gt;="&amp;O$6)&gt;0,"C",""))</f>
        <v/>
      </c>
      <c r="P16" t="str">
        <f>IF($A16="","",IF(COUNTIFS('Exemple - demandes'!$A$5:$A$154,$A16,'Exemple - demandes'!$C$5:$C$154,"&lt;="&amp;(P$6+6),'Exemple - demandes'!$D$5:$D$154,"&gt;="&amp;P$6)&gt;0,"C",""))</f>
        <v/>
      </c>
      <c r="Q16" t="str">
        <f>IF($A16="","",IF(COUNTIFS('Exemple - demandes'!$A$5:$A$154,$A16,'Exemple - demandes'!$C$5:$C$154,"&lt;="&amp;(Q$6+6),'Exemple - demandes'!$D$5:$D$154,"&gt;="&amp;Q$6)&gt;0,"C",""))</f>
        <v/>
      </c>
      <c r="R16" t="str">
        <f>IF($A16="","",IF(COUNTIFS('Exemple - demandes'!$A$5:$A$154,$A16,'Exemple - demandes'!$C$5:$C$154,"&lt;="&amp;(R$6+6),'Exemple - demandes'!$D$5:$D$154,"&gt;="&amp;R$6)&gt;0,"C",""))</f>
        <v/>
      </c>
      <c r="S16" t="str">
        <f>IF($A16="","",IF(COUNTIFS('Exemple - demandes'!$A$5:$A$154,$A16,'Exemple - demandes'!$C$5:$C$154,"&lt;="&amp;(S$6+6),'Exemple - demandes'!$D$5:$D$154,"&gt;="&amp;S$6)&gt;0,"C",""))</f>
        <v/>
      </c>
      <c r="T16" t="str">
        <f>IF($A16="","",IF(COUNTIFS('Exemple - demandes'!$A$5:$A$154,$A16,'Exemple - demandes'!$C$5:$C$154,"&lt;="&amp;(T$6+6),'Exemple - demandes'!$D$5:$D$154,"&gt;="&amp;T$6)&gt;0,"C",""))</f>
        <v/>
      </c>
      <c r="U16" t="str">
        <f>IF($A16="","",IF(COUNTIFS('Exemple - demandes'!$A$5:$A$154,$A16,'Exemple - demandes'!$C$5:$C$154,"&lt;="&amp;(U$6+6),'Exemple - demandes'!$D$5:$D$154,"&gt;="&amp;U$6)&gt;0,"C",""))</f>
        <v/>
      </c>
      <c r="V16" t="str">
        <f>IF($A16="","",IF(COUNTIFS('Exemple - demandes'!$A$5:$A$154,$A16,'Exemple - demandes'!$C$5:$C$154,"&lt;="&amp;(V$6+6),'Exemple - demandes'!$D$5:$D$154,"&gt;="&amp;V$6)&gt;0,"C",""))</f>
        <v/>
      </c>
      <c r="W16" t="str">
        <f>IF($A16="","",IF(COUNTIFS('Exemple - demandes'!$A$5:$A$154,$A16,'Exemple - demandes'!$C$5:$C$154,"&lt;="&amp;(W$6+6),'Exemple - demandes'!$D$5:$D$154,"&gt;="&amp;W$6)&gt;0,"C",""))</f>
        <v/>
      </c>
      <c r="X16" t="str">
        <f>IF($A16="","",IF(COUNTIFS('Exemple - demandes'!$A$5:$A$154,$A16,'Exemple - demandes'!$C$5:$C$154,"&lt;="&amp;(X$6+6),'Exemple - demandes'!$D$5:$D$154,"&gt;="&amp;X$6)&gt;0,"C",""))</f>
        <v/>
      </c>
      <c r="Y16" t="str">
        <f>IF($A16="","",IF(COUNTIFS('Exemple - demandes'!$A$5:$A$154,$A16,'Exemple - demandes'!$C$5:$C$154,"&lt;="&amp;(Y$6+6),'Exemple - demandes'!$D$5:$D$154,"&gt;="&amp;Y$6)&gt;0,"C",""))</f>
        <v/>
      </c>
      <c r="Z16" t="str">
        <f>IF($A16="","",IF(COUNTIFS('Exemple - demandes'!$A$5:$A$154,$A16,'Exemple - demandes'!$C$5:$C$154,"&lt;="&amp;(Z$6+6),'Exemple - demandes'!$D$5:$D$154,"&gt;="&amp;Z$6)&gt;0,"C",""))</f>
        <v/>
      </c>
      <c r="AA16" t="str">
        <f>IF($A16="","",IF(COUNTIFS('Exemple - demandes'!$A$5:$A$154,$A16,'Exemple - demandes'!$C$5:$C$154,"&lt;="&amp;(AA$6+6),'Exemple - demandes'!$D$5:$D$154,"&gt;="&amp;AA$6)&gt;0,"C",""))</f>
        <v/>
      </c>
      <c r="AB16" t="str">
        <f>IF($A16="","",IF(COUNTIFS('Exemple - demandes'!$A$5:$A$154,$A16,'Exemple - demandes'!$C$5:$C$154,"&lt;="&amp;(AB$6+6),'Exemple - demandes'!$D$5:$D$154,"&gt;="&amp;AB$6)&gt;0,"C",""))</f>
        <v/>
      </c>
      <c r="AC16" t="str">
        <f>IF($A16="","",IF(COUNTIFS('Exemple - demandes'!$A$5:$A$154,$A16,'Exemple - demandes'!$C$5:$C$154,"&lt;="&amp;(AC$6+6),'Exemple - demandes'!$D$5:$D$154,"&gt;="&amp;AC$6)&gt;0,"C",""))</f>
        <v/>
      </c>
      <c r="AD16" t="str">
        <f>IF($A16="","",IF(COUNTIFS('Exemple - demandes'!$A$5:$A$154,$A16,'Exemple - demandes'!$C$5:$C$154,"&lt;="&amp;(AD$6+6),'Exemple - demandes'!$D$5:$D$154,"&gt;="&amp;AD$6)&gt;0,"C",""))</f>
        <v/>
      </c>
      <c r="AE16" t="str">
        <f>IF($A16="","",IF(COUNTIFS('Exemple - demandes'!$A$5:$A$154,$A16,'Exemple - demandes'!$C$5:$C$154,"&lt;="&amp;(AE$6+6),'Exemple - demandes'!$D$5:$D$154,"&gt;="&amp;AE$6)&gt;0,"C",""))</f>
        <v/>
      </c>
      <c r="AF16" t="str">
        <f>IF($A16="","",IF(COUNTIFS('Exemple - demandes'!$A$5:$A$154,$A16,'Exemple - demandes'!$C$5:$C$154,"&lt;="&amp;(AF$6+6),'Exemple - demandes'!$D$5:$D$154,"&gt;="&amp;AF$6)&gt;0,"C",""))</f>
        <v/>
      </c>
      <c r="AG16" t="str">
        <f>IF($A16="","",IF(COUNTIFS('Exemple - demandes'!$A$5:$A$154,$A16,'Exemple - demandes'!$C$5:$C$154,"&lt;="&amp;(AG$6+6),'Exemple - demandes'!$D$5:$D$154,"&gt;="&amp;AG$6)&gt;0,"C",""))</f>
        <v/>
      </c>
      <c r="AH16" t="str">
        <f>IF($A16="","",IF(COUNTIFS('Exemple - demandes'!$A$5:$A$154,$A16,'Exemple - demandes'!$C$5:$C$154,"&lt;="&amp;(AH$6+6),'Exemple - demandes'!$D$5:$D$154,"&gt;="&amp;AH$6)&gt;0,"C",""))</f>
        <v/>
      </c>
      <c r="AI16" t="str">
        <f>IF($A16="","",IF(COUNTIFS('Exemple - demandes'!$A$5:$A$154,$A16,'Exemple - demandes'!$C$5:$C$154,"&lt;="&amp;(AI$6+6),'Exemple - demandes'!$D$5:$D$154,"&gt;="&amp;AI$6)&gt;0,"C",""))</f>
        <v/>
      </c>
      <c r="AJ16" t="str">
        <f>IF($A16="","",IF(COUNTIFS('Exemple - demandes'!$A$5:$A$154,$A16,'Exemple - demandes'!$C$5:$C$154,"&lt;="&amp;(AJ$6+6),'Exemple - demandes'!$D$5:$D$154,"&gt;="&amp;AJ$6)&gt;0,"C",""))</f>
        <v/>
      </c>
      <c r="AK16" t="str">
        <f>IF($A16="","",IF(COUNTIFS('Exemple - demandes'!$A$5:$A$154,$A16,'Exemple - demandes'!$C$5:$C$154,"&lt;="&amp;(AK$6+6),'Exemple - demandes'!$D$5:$D$154,"&gt;="&amp;AK$6)&gt;0,"C",""))</f>
        <v/>
      </c>
      <c r="AL16" t="str">
        <f>IF($A16="","",IF(COUNTIFS('Exemple - demandes'!$A$5:$A$154,$A16,'Exemple - demandes'!$C$5:$C$154,"&lt;="&amp;(AL$6+6),'Exemple - demandes'!$D$5:$D$154,"&gt;="&amp;AL$6)&gt;0,"C",""))</f>
        <v/>
      </c>
      <c r="AM16" t="str">
        <f>IF($A16="","",IF(COUNTIFS('Exemple - demandes'!$A$5:$A$154,$A16,'Exemple - demandes'!$C$5:$C$154,"&lt;="&amp;(AM$6+6),'Exemple - demandes'!$D$5:$D$154,"&gt;="&amp;AM$6)&gt;0,"C",""))</f>
        <v/>
      </c>
      <c r="AN16" t="str">
        <f>IF($A16="","",IF(COUNTIFS('Exemple - demandes'!$A$5:$A$154,$A16,'Exemple - demandes'!$C$5:$C$154,"&lt;="&amp;(AN$6+6),'Exemple - demandes'!$D$5:$D$154,"&gt;="&amp;AN$6)&gt;0,"C",""))</f>
        <v/>
      </c>
      <c r="AO16" t="str">
        <f>IF($A16="","",IF(COUNTIFS('Exemple - demandes'!$A$5:$A$154,$A16,'Exemple - demandes'!$C$5:$C$154,"&lt;="&amp;(AO$6+6),'Exemple - demandes'!$D$5:$D$154,"&gt;="&amp;AO$6)&gt;0,"C",""))</f>
        <v/>
      </c>
      <c r="AP16" t="str">
        <f>IF($A16="","",IF(COUNTIFS('Exemple - demandes'!$A$5:$A$154,$A16,'Exemple - demandes'!$C$5:$C$154,"&lt;="&amp;(AP$6+6),'Exemple - demandes'!$D$5:$D$154,"&gt;="&amp;AP$6)&gt;0,"C",""))</f>
        <v/>
      </c>
      <c r="AQ16" t="str">
        <f>IF($A16="","",IF(COUNTIFS('Exemple - demandes'!$A$5:$A$154,$A16,'Exemple - demandes'!$C$5:$C$154,"&lt;="&amp;(AQ$6+6),'Exemple - demandes'!$D$5:$D$154,"&gt;="&amp;AQ$6)&gt;0,"C",""))</f>
        <v/>
      </c>
      <c r="AR16" t="str">
        <f>IF($A16="","",IF(COUNTIFS('Exemple - demandes'!$A$5:$A$154,$A16,'Exemple - demandes'!$C$5:$C$154,"&lt;="&amp;(AR$6+6),'Exemple - demandes'!$D$5:$D$154,"&gt;="&amp;AR$6)&gt;0,"C",""))</f>
        <v/>
      </c>
      <c r="AS16" t="str">
        <f>IF($A16="","",IF(COUNTIFS('Exemple - demandes'!$A$5:$A$154,$A16,'Exemple - demandes'!$C$5:$C$154,"&lt;="&amp;(AS$6+6),'Exemple - demandes'!$D$5:$D$154,"&gt;="&amp;AS$6)&gt;0,"C",""))</f>
        <v/>
      </c>
      <c r="AT16" t="str">
        <f>IF($A16="","",IF(COUNTIFS('Exemple - demandes'!$A$5:$A$154,$A16,'Exemple - demandes'!$C$5:$C$154,"&lt;="&amp;(AT$6+6),'Exemple - demandes'!$D$5:$D$154,"&gt;="&amp;AT$6)&gt;0,"C",""))</f>
        <v/>
      </c>
      <c r="AU16" t="str">
        <f>IF($A16="","",IF(COUNTIFS('Exemple - demandes'!$A$5:$A$154,$A16,'Exemple - demandes'!$C$5:$C$154,"&lt;="&amp;(AU$6+6),'Exemple - demandes'!$D$5:$D$154,"&gt;="&amp;AU$6)&gt;0,"C",""))</f>
        <v/>
      </c>
      <c r="AV16" t="str">
        <f>IF($A16="","",IF(COUNTIFS('Exemple - demandes'!$A$5:$A$154,$A16,'Exemple - demandes'!$C$5:$C$154,"&lt;="&amp;(AV$6+6),'Exemple - demandes'!$D$5:$D$154,"&gt;="&amp;AV$6)&gt;0,"C",""))</f>
        <v/>
      </c>
      <c r="AW16" t="str">
        <f>IF($A16="","",IF(COUNTIFS('Exemple - demandes'!$A$5:$A$154,$A16,'Exemple - demandes'!$C$5:$C$154,"&lt;="&amp;(AW$6+6),'Exemple - demandes'!$D$5:$D$154,"&gt;="&amp;AW$6)&gt;0,"C",""))</f>
        <v/>
      </c>
      <c r="AX16" t="str">
        <f>IF($A16="","",IF(COUNTIFS('Exemple - demandes'!$A$5:$A$154,$A16,'Exemple - demandes'!$C$5:$C$154,"&lt;="&amp;(AX$6+6),'Exemple - demandes'!$D$5:$D$154,"&gt;="&amp;AX$6)&gt;0,"C",""))</f>
        <v/>
      </c>
      <c r="AY16" t="str">
        <f>IF($A16="","",IF(COUNTIFS('Exemple - demandes'!$A$5:$A$154,$A16,'Exemple - demandes'!$C$5:$C$154,"&lt;="&amp;(AY$6+6),'Exemple - demandes'!$D$5:$D$154,"&gt;="&amp;AY$6)&gt;0,"C",""))</f>
        <v/>
      </c>
      <c r="AZ16" t="str">
        <f>IF($A16="","",IF(COUNTIFS('Exemple - demandes'!$A$5:$A$154,$A16,'Exemple - demandes'!$C$5:$C$154,"&lt;="&amp;(AZ$6+6),'Exemple - demandes'!$D$5:$D$154,"&gt;="&amp;AZ$6)&gt;0,"C",""))</f>
        <v/>
      </c>
      <c r="BA16" t="str">
        <f>IF($A16="","",IF(COUNTIFS('Exemple - demandes'!$A$5:$A$154,$A16,'Exemple - demandes'!$C$5:$C$154,"&lt;="&amp;(BA$6+6),'Exemple - demandes'!$D$5:$D$154,"&gt;="&amp;BA$6)&gt;0,"C",""))</f>
        <v/>
      </c>
      <c r="BB16" t="str">
        <f>IF($A16="","",IF(COUNTIFS('Exemple - demandes'!$A$5:$A$154,$A16,'Exemple - demandes'!$C$5:$C$154,"&lt;="&amp;(BB$6+6),'Exemple - demandes'!$D$5:$D$154,"&gt;="&amp;BB$6)&gt;0,"C",""))</f>
        <v/>
      </c>
      <c r="BC16" t="str">
        <f>IF($A16="","",IF(COUNTIFS('Exemple - demandes'!$A$5:$A$154,$A16,'Exemple - demandes'!$C$5:$C$154,"&lt;="&amp;(BC$6+6),'Exemple - demandes'!$D$5:$D$154,"&gt;="&amp;BC$6)&gt;0,"C",""))</f>
        <v/>
      </c>
      <c r="BD16" t="str">
        <f>IF($A16="","",IF(COUNTIFS('Exemple - demandes'!$A$5:$A$154,$A16,'Exemple - demandes'!$C$5:$C$154,"&lt;="&amp;(BD$6+6),'Exemple - demandes'!$D$5:$D$154,"&gt;="&amp;BD$6)&gt;0,"C",""))</f>
        <v/>
      </c>
    </row>
    <row r="17">
      <c r="A17" t="str">
        <v/>
      </c>
      <c r="B17" t="str">
        <v/>
      </c>
      <c r="C17" t="str">
        <f>IF($A17="","",SUMIF('Exemple - demandes'!$A$5:$A$154,$A17,'Exemple - demandes'!$E$5:$E$154))</f>
        <v/>
      </c>
      <c r="D17" t="str">
        <f>IF(OR($A17="",$B17=""),"",$B17-$C17)</f>
        <v/>
      </c>
      <c r="E17" t="str">
        <f>IF($A17="","",IF(COUNTIFS('Exemple - demandes'!$A$5:$A$154,$A17,'Exemple - demandes'!$C$5:$C$154,"&lt;="&amp;(E$6+6),'Exemple - demandes'!$D$5:$D$154,"&gt;="&amp;E$6)&gt;0,"C",""))</f>
        <v/>
      </c>
      <c r="F17" t="str">
        <f>IF($A17="","",IF(COUNTIFS('Exemple - demandes'!$A$5:$A$154,$A17,'Exemple - demandes'!$C$5:$C$154,"&lt;="&amp;(F$6+6),'Exemple - demandes'!$D$5:$D$154,"&gt;="&amp;F$6)&gt;0,"C",""))</f>
        <v/>
      </c>
      <c r="G17" t="str">
        <f>IF($A17="","",IF(COUNTIFS('Exemple - demandes'!$A$5:$A$154,$A17,'Exemple - demandes'!$C$5:$C$154,"&lt;="&amp;(G$6+6),'Exemple - demandes'!$D$5:$D$154,"&gt;="&amp;G$6)&gt;0,"C",""))</f>
        <v/>
      </c>
      <c r="H17" t="str">
        <f>IF($A17="","",IF(COUNTIFS('Exemple - demandes'!$A$5:$A$154,$A17,'Exemple - demandes'!$C$5:$C$154,"&lt;="&amp;(H$6+6),'Exemple - demandes'!$D$5:$D$154,"&gt;="&amp;H$6)&gt;0,"C",""))</f>
        <v/>
      </c>
      <c r="I17" t="str">
        <f>IF($A17="","",IF(COUNTIFS('Exemple - demandes'!$A$5:$A$154,$A17,'Exemple - demandes'!$C$5:$C$154,"&lt;="&amp;(I$6+6),'Exemple - demandes'!$D$5:$D$154,"&gt;="&amp;I$6)&gt;0,"C",""))</f>
        <v/>
      </c>
      <c r="J17" t="str">
        <f>IF($A17="","",IF(COUNTIFS('Exemple - demandes'!$A$5:$A$154,$A17,'Exemple - demandes'!$C$5:$C$154,"&lt;="&amp;(J$6+6),'Exemple - demandes'!$D$5:$D$154,"&gt;="&amp;J$6)&gt;0,"C",""))</f>
        <v/>
      </c>
      <c r="K17" t="str">
        <f>IF($A17="","",IF(COUNTIFS('Exemple - demandes'!$A$5:$A$154,$A17,'Exemple - demandes'!$C$5:$C$154,"&lt;="&amp;(K$6+6),'Exemple - demandes'!$D$5:$D$154,"&gt;="&amp;K$6)&gt;0,"C",""))</f>
        <v/>
      </c>
      <c r="L17" t="str">
        <f>IF($A17="","",IF(COUNTIFS('Exemple - demandes'!$A$5:$A$154,$A17,'Exemple - demandes'!$C$5:$C$154,"&lt;="&amp;(L$6+6),'Exemple - demandes'!$D$5:$D$154,"&gt;="&amp;L$6)&gt;0,"C",""))</f>
        <v/>
      </c>
      <c r="M17" t="str">
        <f>IF($A17="","",IF(COUNTIFS('Exemple - demandes'!$A$5:$A$154,$A17,'Exemple - demandes'!$C$5:$C$154,"&lt;="&amp;(M$6+6),'Exemple - demandes'!$D$5:$D$154,"&gt;="&amp;M$6)&gt;0,"C",""))</f>
        <v/>
      </c>
      <c r="N17" t="str">
        <f>IF($A17="","",IF(COUNTIFS('Exemple - demandes'!$A$5:$A$154,$A17,'Exemple - demandes'!$C$5:$C$154,"&lt;="&amp;(N$6+6),'Exemple - demandes'!$D$5:$D$154,"&gt;="&amp;N$6)&gt;0,"C",""))</f>
        <v/>
      </c>
      <c r="O17" t="str">
        <f>IF($A17="","",IF(COUNTIFS('Exemple - demandes'!$A$5:$A$154,$A17,'Exemple - demandes'!$C$5:$C$154,"&lt;="&amp;(O$6+6),'Exemple - demandes'!$D$5:$D$154,"&gt;="&amp;O$6)&gt;0,"C",""))</f>
        <v/>
      </c>
      <c r="P17" t="str">
        <f>IF($A17="","",IF(COUNTIFS('Exemple - demandes'!$A$5:$A$154,$A17,'Exemple - demandes'!$C$5:$C$154,"&lt;="&amp;(P$6+6),'Exemple - demandes'!$D$5:$D$154,"&gt;="&amp;P$6)&gt;0,"C",""))</f>
        <v/>
      </c>
      <c r="Q17" t="str">
        <f>IF($A17="","",IF(COUNTIFS('Exemple - demandes'!$A$5:$A$154,$A17,'Exemple - demandes'!$C$5:$C$154,"&lt;="&amp;(Q$6+6),'Exemple - demandes'!$D$5:$D$154,"&gt;="&amp;Q$6)&gt;0,"C",""))</f>
        <v/>
      </c>
      <c r="R17" t="str">
        <f>IF($A17="","",IF(COUNTIFS('Exemple - demandes'!$A$5:$A$154,$A17,'Exemple - demandes'!$C$5:$C$154,"&lt;="&amp;(R$6+6),'Exemple - demandes'!$D$5:$D$154,"&gt;="&amp;R$6)&gt;0,"C",""))</f>
        <v/>
      </c>
      <c r="S17" t="str">
        <f>IF($A17="","",IF(COUNTIFS('Exemple - demandes'!$A$5:$A$154,$A17,'Exemple - demandes'!$C$5:$C$154,"&lt;="&amp;(S$6+6),'Exemple - demandes'!$D$5:$D$154,"&gt;="&amp;S$6)&gt;0,"C",""))</f>
        <v/>
      </c>
      <c r="T17" t="str">
        <f>IF($A17="","",IF(COUNTIFS('Exemple - demandes'!$A$5:$A$154,$A17,'Exemple - demandes'!$C$5:$C$154,"&lt;="&amp;(T$6+6),'Exemple - demandes'!$D$5:$D$154,"&gt;="&amp;T$6)&gt;0,"C",""))</f>
        <v/>
      </c>
      <c r="U17" t="str">
        <f>IF($A17="","",IF(COUNTIFS('Exemple - demandes'!$A$5:$A$154,$A17,'Exemple - demandes'!$C$5:$C$154,"&lt;="&amp;(U$6+6),'Exemple - demandes'!$D$5:$D$154,"&gt;="&amp;U$6)&gt;0,"C",""))</f>
        <v/>
      </c>
      <c r="V17" t="str">
        <f>IF($A17="","",IF(COUNTIFS('Exemple - demandes'!$A$5:$A$154,$A17,'Exemple - demandes'!$C$5:$C$154,"&lt;="&amp;(V$6+6),'Exemple - demandes'!$D$5:$D$154,"&gt;="&amp;V$6)&gt;0,"C",""))</f>
        <v/>
      </c>
      <c r="W17" t="str">
        <f>IF($A17="","",IF(COUNTIFS('Exemple - demandes'!$A$5:$A$154,$A17,'Exemple - demandes'!$C$5:$C$154,"&lt;="&amp;(W$6+6),'Exemple - demandes'!$D$5:$D$154,"&gt;="&amp;W$6)&gt;0,"C",""))</f>
        <v/>
      </c>
      <c r="X17" t="str">
        <f>IF($A17="","",IF(COUNTIFS('Exemple - demandes'!$A$5:$A$154,$A17,'Exemple - demandes'!$C$5:$C$154,"&lt;="&amp;(X$6+6),'Exemple - demandes'!$D$5:$D$154,"&gt;="&amp;X$6)&gt;0,"C",""))</f>
        <v/>
      </c>
      <c r="Y17" t="str">
        <f>IF($A17="","",IF(COUNTIFS('Exemple - demandes'!$A$5:$A$154,$A17,'Exemple - demandes'!$C$5:$C$154,"&lt;="&amp;(Y$6+6),'Exemple - demandes'!$D$5:$D$154,"&gt;="&amp;Y$6)&gt;0,"C",""))</f>
        <v/>
      </c>
      <c r="Z17" t="str">
        <f>IF($A17="","",IF(COUNTIFS('Exemple - demandes'!$A$5:$A$154,$A17,'Exemple - demandes'!$C$5:$C$154,"&lt;="&amp;(Z$6+6),'Exemple - demandes'!$D$5:$D$154,"&gt;="&amp;Z$6)&gt;0,"C",""))</f>
        <v/>
      </c>
      <c r="AA17" t="str">
        <f>IF($A17="","",IF(COUNTIFS('Exemple - demandes'!$A$5:$A$154,$A17,'Exemple - demandes'!$C$5:$C$154,"&lt;="&amp;(AA$6+6),'Exemple - demandes'!$D$5:$D$154,"&gt;="&amp;AA$6)&gt;0,"C",""))</f>
        <v/>
      </c>
      <c r="AB17" t="str">
        <f>IF($A17="","",IF(COUNTIFS('Exemple - demandes'!$A$5:$A$154,$A17,'Exemple - demandes'!$C$5:$C$154,"&lt;="&amp;(AB$6+6),'Exemple - demandes'!$D$5:$D$154,"&gt;="&amp;AB$6)&gt;0,"C",""))</f>
        <v/>
      </c>
      <c r="AC17" t="str">
        <f>IF($A17="","",IF(COUNTIFS('Exemple - demandes'!$A$5:$A$154,$A17,'Exemple - demandes'!$C$5:$C$154,"&lt;="&amp;(AC$6+6),'Exemple - demandes'!$D$5:$D$154,"&gt;="&amp;AC$6)&gt;0,"C",""))</f>
        <v/>
      </c>
      <c r="AD17" t="str">
        <f>IF($A17="","",IF(COUNTIFS('Exemple - demandes'!$A$5:$A$154,$A17,'Exemple - demandes'!$C$5:$C$154,"&lt;="&amp;(AD$6+6),'Exemple - demandes'!$D$5:$D$154,"&gt;="&amp;AD$6)&gt;0,"C",""))</f>
        <v/>
      </c>
      <c r="AE17" t="str">
        <f>IF($A17="","",IF(COUNTIFS('Exemple - demandes'!$A$5:$A$154,$A17,'Exemple - demandes'!$C$5:$C$154,"&lt;="&amp;(AE$6+6),'Exemple - demandes'!$D$5:$D$154,"&gt;="&amp;AE$6)&gt;0,"C",""))</f>
        <v/>
      </c>
      <c r="AF17" t="str">
        <f>IF($A17="","",IF(COUNTIFS('Exemple - demandes'!$A$5:$A$154,$A17,'Exemple - demandes'!$C$5:$C$154,"&lt;="&amp;(AF$6+6),'Exemple - demandes'!$D$5:$D$154,"&gt;="&amp;AF$6)&gt;0,"C",""))</f>
        <v/>
      </c>
      <c r="AG17" t="str">
        <f>IF($A17="","",IF(COUNTIFS('Exemple - demandes'!$A$5:$A$154,$A17,'Exemple - demandes'!$C$5:$C$154,"&lt;="&amp;(AG$6+6),'Exemple - demandes'!$D$5:$D$154,"&gt;="&amp;AG$6)&gt;0,"C",""))</f>
        <v/>
      </c>
      <c r="AH17" t="str">
        <f>IF($A17="","",IF(COUNTIFS('Exemple - demandes'!$A$5:$A$154,$A17,'Exemple - demandes'!$C$5:$C$154,"&lt;="&amp;(AH$6+6),'Exemple - demandes'!$D$5:$D$154,"&gt;="&amp;AH$6)&gt;0,"C",""))</f>
        <v/>
      </c>
      <c r="AI17" t="str">
        <f>IF($A17="","",IF(COUNTIFS('Exemple - demandes'!$A$5:$A$154,$A17,'Exemple - demandes'!$C$5:$C$154,"&lt;="&amp;(AI$6+6),'Exemple - demandes'!$D$5:$D$154,"&gt;="&amp;AI$6)&gt;0,"C",""))</f>
        <v/>
      </c>
      <c r="AJ17" t="str">
        <f>IF($A17="","",IF(COUNTIFS('Exemple - demandes'!$A$5:$A$154,$A17,'Exemple - demandes'!$C$5:$C$154,"&lt;="&amp;(AJ$6+6),'Exemple - demandes'!$D$5:$D$154,"&gt;="&amp;AJ$6)&gt;0,"C",""))</f>
        <v/>
      </c>
      <c r="AK17" t="str">
        <f>IF($A17="","",IF(COUNTIFS('Exemple - demandes'!$A$5:$A$154,$A17,'Exemple - demandes'!$C$5:$C$154,"&lt;="&amp;(AK$6+6),'Exemple - demandes'!$D$5:$D$154,"&gt;="&amp;AK$6)&gt;0,"C",""))</f>
        <v/>
      </c>
      <c r="AL17" t="str">
        <f>IF($A17="","",IF(COUNTIFS('Exemple - demandes'!$A$5:$A$154,$A17,'Exemple - demandes'!$C$5:$C$154,"&lt;="&amp;(AL$6+6),'Exemple - demandes'!$D$5:$D$154,"&gt;="&amp;AL$6)&gt;0,"C",""))</f>
        <v/>
      </c>
      <c r="AM17" t="str">
        <f>IF($A17="","",IF(COUNTIFS('Exemple - demandes'!$A$5:$A$154,$A17,'Exemple - demandes'!$C$5:$C$154,"&lt;="&amp;(AM$6+6),'Exemple - demandes'!$D$5:$D$154,"&gt;="&amp;AM$6)&gt;0,"C",""))</f>
        <v/>
      </c>
      <c r="AN17" t="str">
        <f>IF($A17="","",IF(COUNTIFS('Exemple - demandes'!$A$5:$A$154,$A17,'Exemple - demandes'!$C$5:$C$154,"&lt;="&amp;(AN$6+6),'Exemple - demandes'!$D$5:$D$154,"&gt;="&amp;AN$6)&gt;0,"C",""))</f>
        <v/>
      </c>
      <c r="AO17" t="str">
        <f>IF($A17="","",IF(COUNTIFS('Exemple - demandes'!$A$5:$A$154,$A17,'Exemple - demandes'!$C$5:$C$154,"&lt;="&amp;(AO$6+6),'Exemple - demandes'!$D$5:$D$154,"&gt;="&amp;AO$6)&gt;0,"C",""))</f>
        <v/>
      </c>
      <c r="AP17" t="str">
        <f>IF($A17="","",IF(COUNTIFS('Exemple - demandes'!$A$5:$A$154,$A17,'Exemple - demandes'!$C$5:$C$154,"&lt;="&amp;(AP$6+6),'Exemple - demandes'!$D$5:$D$154,"&gt;="&amp;AP$6)&gt;0,"C",""))</f>
        <v/>
      </c>
      <c r="AQ17" t="str">
        <f>IF($A17="","",IF(COUNTIFS('Exemple - demandes'!$A$5:$A$154,$A17,'Exemple - demandes'!$C$5:$C$154,"&lt;="&amp;(AQ$6+6),'Exemple - demandes'!$D$5:$D$154,"&gt;="&amp;AQ$6)&gt;0,"C",""))</f>
        <v/>
      </c>
      <c r="AR17" t="str">
        <f>IF($A17="","",IF(COUNTIFS('Exemple - demandes'!$A$5:$A$154,$A17,'Exemple - demandes'!$C$5:$C$154,"&lt;="&amp;(AR$6+6),'Exemple - demandes'!$D$5:$D$154,"&gt;="&amp;AR$6)&gt;0,"C",""))</f>
        <v/>
      </c>
      <c r="AS17" t="str">
        <f>IF($A17="","",IF(COUNTIFS('Exemple - demandes'!$A$5:$A$154,$A17,'Exemple - demandes'!$C$5:$C$154,"&lt;="&amp;(AS$6+6),'Exemple - demandes'!$D$5:$D$154,"&gt;="&amp;AS$6)&gt;0,"C",""))</f>
        <v/>
      </c>
      <c r="AT17" t="str">
        <f>IF($A17="","",IF(COUNTIFS('Exemple - demandes'!$A$5:$A$154,$A17,'Exemple - demandes'!$C$5:$C$154,"&lt;="&amp;(AT$6+6),'Exemple - demandes'!$D$5:$D$154,"&gt;="&amp;AT$6)&gt;0,"C",""))</f>
        <v/>
      </c>
      <c r="AU17" t="str">
        <f>IF($A17="","",IF(COUNTIFS('Exemple - demandes'!$A$5:$A$154,$A17,'Exemple - demandes'!$C$5:$C$154,"&lt;="&amp;(AU$6+6),'Exemple - demandes'!$D$5:$D$154,"&gt;="&amp;AU$6)&gt;0,"C",""))</f>
        <v/>
      </c>
      <c r="AV17" t="str">
        <f>IF($A17="","",IF(COUNTIFS('Exemple - demandes'!$A$5:$A$154,$A17,'Exemple - demandes'!$C$5:$C$154,"&lt;="&amp;(AV$6+6),'Exemple - demandes'!$D$5:$D$154,"&gt;="&amp;AV$6)&gt;0,"C",""))</f>
        <v/>
      </c>
      <c r="AW17" t="str">
        <f>IF($A17="","",IF(COUNTIFS('Exemple - demandes'!$A$5:$A$154,$A17,'Exemple - demandes'!$C$5:$C$154,"&lt;="&amp;(AW$6+6),'Exemple - demandes'!$D$5:$D$154,"&gt;="&amp;AW$6)&gt;0,"C",""))</f>
        <v/>
      </c>
      <c r="AX17" t="str">
        <f>IF($A17="","",IF(COUNTIFS('Exemple - demandes'!$A$5:$A$154,$A17,'Exemple - demandes'!$C$5:$C$154,"&lt;="&amp;(AX$6+6),'Exemple - demandes'!$D$5:$D$154,"&gt;="&amp;AX$6)&gt;0,"C",""))</f>
        <v/>
      </c>
      <c r="AY17" t="str">
        <f>IF($A17="","",IF(COUNTIFS('Exemple - demandes'!$A$5:$A$154,$A17,'Exemple - demandes'!$C$5:$C$154,"&lt;="&amp;(AY$6+6),'Exemple - demandes'!$D$5:$D$154,"&gt;="&amp;AY$6)&gt;0,"C",""))</f>
        <v/>
      </c>
      <c r="AZ17" t="str">
        <f>IF($A17="","",IF(COUNTIFS('Exemple - demandes'!$A$5:$A$154,$A17,'Exemple - demandes'!$C$5:$C$154,"&lt;="&amp;(AZ$6+6),'Exemple - demandes'!$D$5:$D$154,"&gt;="&amp;AZ$6)&gt;0,"C",""))</f>
        <v/>
      </c>
      <c r="BA17" t="str">
        <f>IF($A17="","",IF(COUNTIFS('Exemple - demandes'!$A$5:$A$154,$A17,'Exemple - demandes'!$C$5:$C$154,"&lt;="&amp;(BA$6+6),'Exemple - demandes'!$D$5:$D$154,"&gt;="&amp;BA$6)&gt;0,"C",""))</f>
        <v/>
      </c>
      <c r="BB17" t="str">
        <f>IF($A17="","",IF(COUNTIFS('Exemple - demandes'!$A$5:$A$154,$A17,'Exemple - demandes'!$C$5:$C$154,"&lt;="&amp;(BB$6+6),'Exemple - demandes'!$D$5:$D$154,"&gt;="&amp;BB$6)&gt;0,"C",""))</f>
        <v/>
      </c>
      <c r="BC17" t="str">
        <f>IF($A17="","",IF(COUNTIFS('Exemple - demandes'!$A$5:$A$154,$A17,'Exemple - demandes'!$C$5:$C$154,"&lt;="&amp;(BC$6+6),'Exemple - demandes'!$D$5:$D$154,"&gt;="&amp;BC$6)&gt;0,"C",""))</f>
        <v/>
      </c>
      <c r="BD17" t="str">
        <f>IF($A17="","",IF(COUNTIFS('Exemple - demandes'!$A$5:$A$154,$A17,'Exemple - demandes'!$C$5:$C$154,"&lt;="&amp;(BD$6+6),'Exemple - demandes'!$D$5:$D$154,"&gt;="&amp;BD$6)&gt;0,"C",""))</f>
        <v/>
      </c>
    </row>
    <row r="18">
      <c r="A18" t="str">
        <v/>
      </c>
      <c r="B18" t="str">
        <v/>
      </c>
      <c r="C18" t="str">
        <f>IF($A18="","",SUMIF('Exemple - demandes'!$A$5:$A$154,$A18,'Exemple - demandes'!$E$5:$E$154))</f>
        <v/>
      </c>
      <c r="D18" t="str">
        <f>IF(OR($A18="",$B18=""),"",$B18-$C18)</f>
        <v/>
      </c>
      <c r="E18" t="str">
        <f>IF($A18="","",IF(COUNTIFS('Exemple - demandes'!$A$5:$A$154,$A18,'Exemple - demandes'!$C$5:$C$154,"&lt;="&amp;(E$6+6),'Exemple - demandes'!$D$5:$D$154,"&gt;="&amp;E$6)&gt;0,"C",""))</f>
        <v/>
      </c>
      <c r="F18" t="str">
        <f>IF($A18="","",IF(COUNTIFS('Exemple - demandes'!$A$5:$A$154,$A18,'Exemple - demandes'!$C$5:$C$154,"&lt;="&amp;(F$6+6),'Exemple - demandes'!$D$5:$D$154,"&gt;="&amp;F$6)&gt;0,"C",""))</f>
        <v/>
      </c>
      <c r="G18" t="str">
        <f>IF($A18="","",IF(COUNTIFS('Exemple - demandes'!$A$5:$A$154,$A18,'Exemple - demandes'!$C$5:$C$154,"&lt;="&amp;(G$6+6),'Exemple - demandes'!$D$5:$D$154,"&gt;="&amp;G$6)&gt;0,"C",""))</f>
        <v/>
      </c>
      <c r="H18" t="str">
        <f>IF($A18="","",IF(COUNTIFS('Exemple - demandes'!$A$5:$A$154,$A18,'Exemple - demandes'!$C$5:$C$154,"&lt;="&amp;(H$6+6),'Exemple - demandes'!$D$5:$D$154,"&gt;="&amp;H$6)&gt;0,"C",""))</f>
        <v/>
      </c>
      <c r="I18" t="str">
        <f>IF($A18="","",IF(COUNTIFS('Exemple - demandes'!$A$5:$A$154,$A18,'Exemple - demandes'!$C$5:$C$154,"&lt;="&amp;(I$6+6),'Exemple - demandes'!$D$5:$D$154,"&gt;="&amp;I$6)&gt;0,"C",""))</f>
        <v/>
      </c>
      <c r="J18" t="str">
        <f>IF($A18="","",IF(COUNTIFS('Exemple - demandes'!$A$5:$A$154,$A18,'Exemple - demandes'!$C$5:$C$154,"&lt;="&amp;(J$6+6),'Exemple - demandes'!$D$5:$D$154,"&gt;="&amp;J$6)&gt;0,"C",""))</f>
        <v/>
      </c>
      <c r="K18" t="str">
        <f>IF($A18="","",IF(COUNTIFS('Exemple - demandes'!$A$5:$A$154,$A18,'Exemple - demandes'!$C$5:$C$154,"&lt;="&amp;(K$6+6),'Exemple - demandes'!$D$5:$D$154,"&gt;="&amp;K$6)&gt;0,"C",""))</f>
        <v/>
      </c>
      <c r="L18" t="str">
        <f>IF($A18="","",IF(COUNTIFS('Exemple - demandes'!$A$5:$A$154,$A18,'Exemple - demandes'!$C$5:$C$154,"&lt;="&amp;(L$6+6),'Exemple - demandes'!$D$5:$D$154,"&gt;="&amp;L$6)&gt;0,"C",""))</f>
        <v/>
      </c>
      <c r="M18" t="str">
        <f>IF($A18="","",IF(COUNTIFS('Exemple - demandes'!$A$5:$A$154,$A18,'Exemple - demandes'!$C$5:$C$154,"&lt;="&amp;(M$6+6),'Exemple - demandes'!$D$5:$D$154,"&gt;="&amp;M$6)&gt;0,"C",""))</f>
        <v/>
      </c>
      <c r="N18" t="str">
        <f>IF($A18="","",IF(COUNTIFS('Exemple - demandes'!$A$5:$A$154,$A18,'Exemple - demandes'!$C$5:$C$154,"&lt;="&amp;(N$6+6),'Exemple - demandes'!$D$5:$D$154,"&gt;="&amp;N$6)&gt;0,"C",""))</f>
        <v/>
      </c>
      <c r="O18" t="str">
        <f>IF($A18="","",IF(COUNTIFS('Exemple - demandes'!$A$5:$A$154,$A18,'Exemple - demandes'!$C$5:$C$154,"&lt;="&amp;(O$6+6),'Exemple - demandes'!$D$5:$D$154,"&gt;="&amp;O$6)&gt;0,"C",""))</f>
        <v/>
      </c>
      <c r="P18" t="str">
        <f>IF($A18="","",IF(COUNTIFS('Exemple - demandes'!$A$5:$A$154,$A18,'Exemple - demandes'!$C$5:$C$154,"&lt;="&amp;(P$6+6),'Exemple - demandes'!$D$5:$D$154,"&gt;="&amp;P$6)&gt;0,"C",""))</f>
        <v/>
      </c>
      <c r="Q18" t="str">
        <f>IF($A18="","",IF(COUNTIFS('Exemple - demandes'!$A$5:$A$154,$A18,'Exemple - demandes'!$C$5:$C$154,"&lt;="&amp;(Q$6+6),'Exemple - demandes'!$D$5:$D$154,"&gt;="&amp;Q$6)&gt;0,"C",""))</f>
        <v/>
      </c>
      <c r="R18" t="str">
        <f>IF($A18="","",IF(COUNTIFS('Exemple - demandes'!$A$5:$A$154,$A18,'Exemple - demandes'!$C$5:$C$154,"&lt;="&amp;(R$6+6),'Exemple - demandes'!$D$5:$D$154,"&gt;="&amp;R$6)&gt;0,"C",""))</f>
        <v/>
      </c>
      <c r="S18" t="str">
        <f>IF($A18="","",IF(COUNTIFS('Exemple - demandes'!$A$5:$A$154,$A18,'Exemple - demandes'!$C$5:$C$154,"&lt;="&amp;(S$6+6),'Exemple - demandes'!$D$5:$D$154,"&gt;="&amp;S$6)&gt;0,"C",""))</f>
        <v/>
      </c>
      <c r="T18" t="str">
        <f>IF($A18="","",IF(COUNTIFS('Exemple - demandes'!$A$5:$A$154,$A18,'Exemple - demandes'!$C$5:$C$154,"&lt;="&amp;(T$6+6),'Exemple - demandes'!$D$5:$D$154,"&gt;="&amp;T$6)&gt;0,"C",""))</f>
        <v/>
      </c>
      <c r="U18" t="str">
        <f>IF($A18="","",IF(COUNTIFS('Exemple - demandes'!$A$5:$A$154,$A18,'Exemple - demandes'!$C$5:$C$154,"&lt;="&amp;(U$6+6),'Exemple - demandes'!$D$5:$D$154,"&gt;="&amp;U$6)&gt;0,"C",""))</f>
        <v/>
      </c>
      <c r="V18" t="str">
        <f>IF($A18="","",IF(COUNTIFS('Exemple - demandes'!$A$5:$A$154,$A18,'Exemple - demandes'!$C$5:$C$154,"&lt;="&amp;(V$6+6),'Exemple - demandes'!$D$5:$D$154,"&gt;="&amp;V$6)&gt;0,"C",""))</f>
        <v/>
      </c>
      <c r="W18" t="str">
        <f>IF($A18="","",IF(COUNTIFS('Exemple - demandes'!$A$5:$A$154,$A18,'Exemple - demandes'!$C$5:$C$154,"&lt;="&amp;(W$6+6),'Exemple - demandes'!$D$5:$D$154,"&gt;="&amp;W$6)&gt;0,"C",""))</f>
        <v/>
      </c>
      <c r="X18" t="str">
        <f>IF($A18="","",IF(COUNTIFS('Exemple - demandes'!$A$5:$A$154,$A18,'Exemple - demandes'!$C$5:$C$154,"&lt;="&amp;(X$6+6),'Exemple - demandes'!$D$5:$D$154,"&gt;="&amp;X$6)&gt;0,"C",""))</f>
        <v/>
      </c>
      <c r="Y18" t="str">
        <f>IF($A18="","",IF(COUNTIFS('Exemple - demandes'!$A$5:$A$154,$A18,'Exemple - demandes'!$C$5:$C$154,"&lt;="&amp;(Y$6+6),'Exemple - demandes'!$D$5:$D$154,"&gt;="&amp;Y$6)&gt;0,"C",""))</f>
        <v/>
      </c>
      <c r="Z18" t="str">
        <f>IF($A18="","",IF(COUNTIFS('Exemple - demandes'!$A$5:$A$154,$A18,'Exemple - demandes'!$C$5:$C$154,"&lt;="&amp;(Z$6+6),'Exemple - demandes'!$D$5:$D$154,"&gt;="&amp;Z$6)&gt;0,"C",""))</f>
        <v/>
      </c>
      <c r="AA18" t="str">
        <f>IF($A18="","",IF(COUNTIFS('Exemple - demandes'!$A$5:$A$154,$A18,'Exemple - demandes'!$C$5:$C$154,"&lt;="&amp;(AA$6+6),'Exemple - demandes'!$D$5:$D$154,"&gt;="&amp;AA$6)&gt;0,"C",""))</f>
        <v/>
      </c>
      <c r="AB18" t="str">
        <f>IF($A18="","",IF(COUNTIFS('Exemple - demandes'!$A$5:$A$154,$A18,'Exemple - demandes'!$C$5:$C$154,"&lt;="&amp;(AB$6+6),'Exemple - demandes'!$D$5:$D$154,"&gt;="&amp;AB$6)&gt;0,"C",""))</f>
        <v/>
      </c>
      <c r="AC18" t="str">
        <f>IF($A18="","",IF(COUNTIFS('Exemple - demandes'!$A$5:$A$154,$A18,'Exemple - demandes'!$C$5:$C$154,"&lt;="&amp;(AC$6+6),'Exemple - demandes'!$D$5:$D$154,"&gt;="&amp;AC$6)&gt;0,"C",""))</f>
        <v/>
      </c>
      <c r="AD18" t="str">
        <f>IF($A18="","",IF(COUNTIFS('Exemple - demandes'!$A$5:$A$154,$A18,'Exemple - demandes'!$C$5:$C$154,"&lt;="&amp;(AD$6+6),'Exemple - demandes'!$D$5:$D$154,"&gt;="&amp;AD$6)&gt;0,"C",""))</f>
        <v/>
      </c>
      <c r="AE18" t="str">
        <f>IF($A18="","",IF(COUNTIFS('Exemple - demandes'!$A$5:$A$154,$A18,'Exemple - demandes'!$C$5:$C$154,"&lt;="&amp;(AE$6+6),'Exemple - demandes'!$D$5:$D$154,"&gt;="&amp;AE$6)&gt;0,"C",""))</f>
        <v/>
      </c>
      <c r="AF18" t="str">
        <f>IF($A18="","",IF(COUNTIFS('Exemple - demandes'!$A$5:$A$154,$A18,'Exemple - demandes'!$C$5:$C$154,"&lt;="&amp;(AF$6+6),'Exemple - demandes'!$D$5:$D$154,"&gt;="&amp;AF$6)&gt;0,"C",""))</f>
        <v/>
      </c>
      <c r="AG18" t="str">
        <f>IF($A18="","",IF(COUNTIFS('Exemple - demandes'!$A$5:$A$154,$A18,'Exemple - demandes'!$C$5:$C$154,"&lt;="&amp;(AG$6+6),'Exemple - demandes'!$D$5:$D$154,"&gt;="&amp;AG$6)&gt;0,"C",""))</f>
        <v/>
      </c>
      <c r="AH18" t="str">
        <f>IF($A18="","",IF(COUNTIFS('Exemple - demandes'!$A$5:$A$154,$A18,'Exemple - demandes'!$C$5:$C$154,"&lt;="&amp;(AH$6+6),'Exemple - demandes'!$D$5:$D$154,"&gt;="&amp;AH$6)&gt;0,"C",""))</f>
        <v/>
      </c>
      <c r="AI18" t="str">
        <f>IF($A18="","",IF(COUNTIFS('Exemple - demandes'!$A$5:$A$154,$A18,'Exemple - demandes'!$C$5:$C$154,"&lt;="&amp;(AI$6+6),'Exemple - demandes'!$D$5:$D$154,"&gt;="&amp;AI$6)&gt;0,"C",""))</f>
        <v/>
      </c>
      <c r="AJ18" t="str">
        <f>IF($A18="","",IF(COUNTIFS('Exemple - demandes'!$A$5:$A$154,$A18,'Exemple - demandes'!$C$5:$C$154,"&lt;="&amp;(AJ$6+6),'Exemple - demandes'!$D$5:$D$154,"&gt;="&amp;AJ$6)&gt;0,"C",""))</f>
        <v/>
      </c>
      <c r="AK18" t="str">
        <f>IF($A18="","",IF(COUNTIFS('Exemple - demandes'!$A$5:$A$154,$A18,'Exemple - demandes'!$C$5:$C$154,"&lt;="&amp;(AK$6+6),'Exemple - demandes'!$D$5:$D$154,"&gt;="&amp;AK$6)&gt;0,"C",""))</f>
        <v/>
      </c>
      <c r="AL18" t="str">
        <f>IF($A18="","",IF(COUNTIFS('Exemple - demandes'!$A$5:$A$154,$A18,'Exemple - demandes'!$C$5:$C$154,"&lt;="&amp;(AL$6+6),'Exemple - demandes'!$D$5:$D$154,"&gt;="&amp;AL$6)&gt;0,"C",""))</f>
        <v/>
      </c>
      <c r="AM18" t="str">
        <f>IF($A18="","",IF(COUNTIFS('Exemple - demandes'!$A$5:$A$154,$A18,'Exemple - demandes'!$C$5:$C$154,"&lt;="&amp;(AM$6+6),'Exemple - demandes'!$D$5:$D$154,"&gt;="&amp;AM$6)&gt;0,"C",""))</f>
        <v/>
      </c>
      <c r="AN18" t="str">
        <f>IF($A18="","",IF(COUNTIFS('Exemple - demandes'!$A$5:$A$154,$A18,'Exemple - demandes'!$C$5:$C$154,"&lt;="&amp;(AN$6+6),'Exemple - demandes'!$D$5:$D$154,"&gt;="&amp;AN$6)&gt;0,"C",""))</f>
        <v/>
      </c>
      <c r="AO18" t="str">
        <f>IF($A18="","",IF(COUNTIFS('Exemple - demandes'!$A$5:$A$154,$A18,'Exemple - demandes'!$C$5:$C$154,"&lt;="&amp;(AO$6+6),'Exemple - demandes'!$D$5:$D$154,"&gt;="&amp;AO$6)&gt;0,"C",""))</f>
        <v/>
      </c>
      <c r="AP18" t="str">
        <f>IF($A18="","",IF(COUNTIFS('Exemple - demandes'!$A$5:$A$154,$A18,'Exemple - demandes'!$C$5:$C$154,"&lt;="&amp;(AP$6+6),'Exemple - demandes'!$D$5:$D$154,"&gt;="&amp;AP$6)&gt;0,"C",""))</f>
        <v/>
      </c>
      <c r="AQ18" t="str">
        <f>IF($A18="","",IF(COUNTIFS('Exemple - demandes'!$A$5:$A$154,$A18,'Exemple - demandes'!$C$5:$C$154,"&lt;="&amp;(AQ$6+6),'Exemple - demandes'!$D$5:$D$154,"&gt;="&amp;AQ$6)&gt;0,"C",""))</f>
        <v/>
      </c>
      <c r="AR18" t="str">
        <f>IF($A18="","",IF(COUNTIFS('Exemple - demandes'!$A$5:$A$154,$A18,'Exemple - demandes'!$C$5:$C$154,"&lt;="&amp;(AR$6+6),'Exemple - demandes'!$D$5:$D$154,"&gt;="&amp;AR$6)&gt;0,"C",""))</f>
        <v/>
      </c>
      <c r="AS18" t="str">
        <f>IF($A18="","",IF(COUNTIFS('Exemple - demandes'!$A$5:$A$154,$A18,'Exemple - demandes'!$C$5:$C$154,"&lt;="&amp;(AS$6+6),'Exemple - demandes'!$D$5:$D$154,"&gt;="&amp;AS$6)&gt;0,"C",""))</f>
        <v/>
      </c>
      <c r="AT18" t="str">
        <f>IF($A18="","",IF(COUNTIFS('Exemple - demandes'!$A$5:$A$154,$A18,'Exemple - demandes'!$C$5:$C$154,"&lt;="&amp;(AT$6+6),'Exemple - demandes'!$D$5:$D$154,"&gt;="&amp;AT$6)&gt;0,"C",""))</f>
        <v/>
      </c>
      <c r="AU18" t="str">
        <f>IF($A18="","",IF(COUNTIFS('Exemple - demandes'!$A$5:$A$154,$A18,'Exemple - demandes'!$C$5:$C$154,"&lt;="&amp;(AU$6+6),'Exemple - demandes'!$D$5:$D$154,"&gt;="&amp;AU$6)&gt;0,"C",""))</f>
        <v/>
      </c>
      <c r="AV18" t="str">
        <f>IF($A18="","",IF(COUNTIFS('Exemple - demandes'!$A$5:$A$154,$A18,'Exemple - demandes'!$C$5:$C$154,"&lt;="&amp;(AV$6+6),'Exemple - demandes'!$D$5:$D$154,"&gt;="&amp;AV$6)&gt;0,"C",""))</f>
        <v/>
      </c>
      <c r="AW18" t="str">
        <f>IF($A18="","",IF(COUNTIFS('Exemple - demandes'!$A$5:$A$154,$A18,'Exemple - demandes'!$C$5:$C$154,"&lt;="&amp;(AW$6+6),'Exemple - demandes'!$D$5:$D$154,"&gt;="&amp;AW$6)&gt;0,"C",""))</f>
        <v/>
      </c>
      <c r="AX18" t="str">
        <f>IF($A18="","",IF(COUNTIFS('Exemple - demandes'!$A$5:$A$154,$A18,'Exemple - demandes'!$C$5:$C$154,"&lt;="&amp;(AX$6+6),'Exemple - demandes'!$D$5:$D$154,"&gt;="&amp;AX$6)&gt;0,"C",""))</f>
        <v/>
      </c>
      <c r="AY18" t="str">
        <f>IF($A18="","",IF(COUNTIFS('Exemple - demandes'!$A$5:$A$154,$A18,'Exemple - demandes'!$C$5:$C$154,"&lt;="&amp;(AY$6+6),'Exemple - demandes'!$D$5:$D$154,"&gt;="&amp;AY$6)&gt;0,"C",""))</f>
        <v/>
      </c>
      <c r="AZ18" t="str">
        <f>IF($A18="","",IF(COUNTIFS('Exemple - demandes'!$A$5:$A$154,$A18,'Exemple - demandes'!$C$5:$C$154,"&lt;="&amp;(AZ$6+6),'Exemple - demandes'!$D$5:$D$154,"&gt;="&amp;AZ$6)&gt;0,"C",""))</f>
        <v/>
      </c>
      <c r="BA18" t="str">
        <f>IF($A18="","",IF(COUNTIFS('Exemple - demandes'!$A$5:$A$154,$A18,'Exemple - demandes'!$C$5:$C$154,"&lt;="&amp;(BA$6+6),'Exemple - demandes'!$D$5:$D$154,"&gt;="&amp;BA$6)&gt;0,"C",""))</f>
        <v/>
      </c>
      <c r="BB18" t="str">
        <f>IF($A18="","",IF(COUNTIFS('Exemple - demandes'!$A$5:$A$154,$A18,'Exemple - demandes'!$C$5:$C$154,"&lt;="&amp;(BB$6+6),'Exemple - demandes'!$D$5:$D$154,"&gt;="&amp;BB$6)&gt;0,"C",""))</f>
        <v/>
      </c>
      <c r="BC18" t="str">
        <f>IF($A18="","",IF(COUNTIFS('Exemple - demandes'!$A$5:$A$154,$A18,'Exemple - demandes'!$C$5:$C$154,"&lt;="&amp;(BC$6+6),'Exemple - demandes'!$D$5:$D$154,"&gt;="&amp;BC$6)&gt;0,"C",""))</f>
        <v/>
      </c>
      <c r="BD18" t="str">
        <f>IF($A18="","",IF(COUNTIFS('Exemple - demandes'!$A$5:$A$154,$A18,'Exemple - demandes'!$C$5:$C$154,"&lt;="&amp;(BD$6+6),'Exemple - demandes'!$D$5:$D$154,"&gt;="&amp;BD$6)&gt;0,"C",""))</f>
        <v/>
      </c>
    </row>
  </sheetData>
  <mergeCells count="1">
    <mergeCell ref="A1:I1"/>
  </mergeCells>
  <ignoredErrors>
    <ignoredError numberStoredAsText="1" sqref="A1:BD1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54"/>
  <sheetViews>
    <sheetView workbookViewId="0"/>
  </sheetViews>
  <cols>
    <col min="1" max="1" width="26.83203125" customWidth="1"/>
    <col min="2" max="2" width="18.83203125" customWidth="1"/>
    <col min="3" max="3" width="12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  <col min="8" max="8" width="34.83203125" customWidth="1"/>
  </cols>
  <sheetData>
    <row r="1">
      <c r="A1" t="str">
        <v>DEMANDES DE CONGÉS</v>
      </c>
    </row>
    <row r="2">
      <c r="A2" t="str">
        <v>Une ligne par période de congé. Écrivez le nom du salarié exactement comme dans l'onglet « Exemple - planning ».</v>
      </c>
    </row>
    <row r="3">
      <c r="A3" t="str">
        <v>Jours ouvrables : du lundi au samedi, dimanches non comptés. Un jour férié chômé dans l'entreprise ne se décompte pas : retirez-le du total à la main.</v>
      </c>
    </row>
    <row r="4">
      <c r="A4" t="str">
        <v>Salarié</v>
      </c>
      <c r="B4" t="str">
        <v>Motif</v>
      </c>
      <c r="C4" t="str">
        <v>Du</v>
      </c>
      <c r="D4" t="str">
        <v>Au</v>
      </c>
      <c r="E4" t="str">
        <v>Jours ouvrables</v>
      </c>
      <c r="F4" t="str">
        <v>Demandé le</v>
      </c>
      <c r="G4" t="str">
        <v>Accepté le</v>
      </c>
      <c r="H4" t="str">
        <v>Remarques</v>
      </c>
    </row>
    <row r="5">
      <c r="A5" t="str">
        <v>Salarié 1 (chef d'équipe)</v>
      </c>
      <c r="B5" t="str">
        <v>Congés payés</v>
      </c>
      <c r="C5" s="2">
        <v>46594</v>
      </c>
      <c r="D5" s="2">
        <v>46613</v>
      </c>
      <c r="E5">
        <f>IF(AND(ISNUMBER(C5),ISNUMBER(D5)),_xlfn.NETWORKDAYS.INTL(C5,D5,"0000001"),"")</f>
        <v>18</v>
      </c>
      <c r="F5" s="2">
        <v>46433</v>
      </c>
      <c r="G5" s="2">
        <v>46447</v>
      </c>
      <c r="H5" t="str">
        <v>Remplacé par le salarié 3 sur le chantier B</v>
      </c>
    </row>
    <row r="6">
      <c r="A6" t="str">
        <v>Salarié 1 (chef d'équipe)</v>
      </c>
      <c r="B6" t="str">
        <v>Congés payés</v>
      </c>
      <c r="C6" s="2">
        <v>46748</v>
      </c>
      <c r="D6" s="2">
        <v>46752</v>
      </c>
      <c r="E6">
        <f>IF(AND(ISNUMBER(C6),ISNUMBER(D6)),_xlfn.NETWORKDAYS.INTL(C6,D6,"0000001"),"")</f>
        <v>5</v>
      </c>
      <c r="F6" s="2">
        <v>46433</v>
      </c>
      <c r="G6" s="2">
        <v>46447</v>
      </c>
      <c r="H6" t="str">
        <v/>
      </c>
    </row>
    <row r="7">
      <c r="A7" t="str">
        <v>Salarié 2</v>
      </c>
      <c r="B7" t="str">
        <v>Congés payés</v>
      </c>
      <c r="C7" s="2">
        <v>46601</v>
      </c>
      <c r="D7" s="2">
        <v>46620</v>
      </c>
      <c r="E7">
        <f>IF(AND(ISNUMBER(C7),ISNUMBER(D7)),_xlfn.NETWORKDAYS.INTL(C7,D7,"0000001"),"")</f>
        <v>18</v>
      </c>
      <c r="F7" s="2">
        <v>46433</v>
      </c>
      <c r="G7" s="2">
        <v>46447</v>
      </c>
      <c r="H7" t="str">
        <v/>
      </c>
    </row>
    <row r="8">
      <c r="A8" t="str">
        <v>Salarié 3</v>
      </c>
      <c r="B8" t="str">
        <v>Congés payés</v>
      </c>
      <c r="C8" s="2">
        <v>46615</v>
      </c>
      <c r="D8" s="2">
        <v>46627</v>
      </c>
      <c r="E8">
        <f>IF(AND(ISNUMBER(C8),ISNUMBER(D8)),_xlfn.NETWORKDAYS.INTL(C8,D8,"0000001"),"")</f>
        <v>12</v>
      </c>
      <c r="F8" s="2">
        <v>46433</v>
      </c>
      <c r="G8" s="2">
        <v>46447</v>
      </c>
      <c r="H8" t="str">
        <v/>
      </c>
    </row>
    <row r="9">
      <c r="A9" t="str">
        <v>Salarié 3</v>
      </c>
      <c r="B9" t="str">
        <v>Congés payés</v>
      </c>
      <c r="C9" s="2">
        <v>46685</v>
      </c>
      <c r="D9" s="2">
        <v>46690</v>
      </c>
      <c r="E9">
        <f>IF(AND(ISNUMBER(C9),ISNUMBER(D9)),_xlfn.NETWORKDAYS.INTL(C9,D9,"0000001"),"")</f>
        <v>6</v>
      </c>
      <c r="F9" s="2">
        <v>46433</v>
      </c>
      <c r="G9" s="2">
        <v>46447</v>
      </c>
      <c r="H9" t="str">
        <v>Vacances scolaires</v>
      </c>
    </row>
    <row r="10">
      <c r="A10" t="str">
        <v>Salarié 4</v>
      </c>
      <c r="B10" t="str">
        <v>Congés payés</v>
      </c>
      <c r="C10" s="2">
        <v>46573</v>
      </c>
      <c r="D10" s="2">
        <v>46578</v>
      </c>
      <c r="E10">
        <f>IF(AND(ISNUMBER(C10),ISNUMBER(D10)),_xlfn.NETWORKDAYS.INTL(C10,D10,"0000001"),"")</f>
        <v>6</v>
      </c>
      <c r="F10" s="2">
        <v>46433</v>
      </c>
      <c r="G10" s="2">
        <v>46447</v>
      </c>
      <c r="H10" t="str">
        <v/>
      </c>
    </row>
    <row r="11">
      <c r="A11" t="str">
        <v>Salarié 4</v>
      </c>
      <c r="B11" t="str">
        <v>Congés payés</v>
      </c>
      <c r="C11" s="2">
        <v>46622</v>
      </c>
      <c r="D11" s="2">
        <v>46634</v>
      </c>
      <c r="E11">
        <f>IF(AND(ISNUMBER(C11),ISNUMBER(D11)),_xlfn.NETWORKDAYS.INTL(C11,D11,"0000001"),"")</f>
        <v>12</v>
      </c>
      <c r="F11" s="2">
        <v>46433</v>
      </c>
      <c r="G11" s="2">
        <v>46447</v>
      </c>
      <c r="H11" t="str">
        <v/>
      </c>
    </row>
    <row r="12">
      <c r="A12" t="str">
        <v>Apprenti</v>
      </c>
      <c r="B12" t="str">
        <v>Congés payés</v>
      </c>
      <c r="C12" s="2">
        <v>46594</v>
      </c>
      <c r="D12" s="2">
        <v>46606</v>
      </c>
      <c r="E12">
        <f>IF(AND(ISNUMBER(C12),ISNUMBER(D12)),_xlfn.NETWORKDAYS.INTL(C12,D12,"0000001"),"")</f>
        <v>12</v>
      </c>
      <c r="F12" s="2">
        <v>46433</v>
      </c>
      <c r="G12" s="2">
        <v>46447</v>
      </c>
      <c r="H12" t="str">
        <v>Hors semaines d'école</v>
      </c>
    </row>
    <row r="13">
      <c r="A13" t="str">
        <v/>
      </c>
      <c r="B13" t="str">
        <v/>
      </c>
      <c r="C13" t="str">
        <v/>
      </c>
      <c r="D13" t="str">
        <v/>
      </c>
      <c r="E13" t="str">
        <f>IF(AND(ISNUMBER(C13),ISNUMBER(D13)),_xlfn.NETWORKDAYS.INTL(C13,D13,"0000001"),"")</f>
        <v/>
      </c>
      <c r="F13" t="str">
        <v/>
      </c>
      <c r="G13" t="str">
        <v/>
      </c>
      <c r="H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f>IF(AND(ISNUMBER(C14),ISNUMBER(D14)),_xlfn.NETWORKDAYS.INTL(C14,D14,"0000001"),"")</f>
        <v/>
      </c>
      <c r="F14" t="str">
        <v/>
      </c>
      <c r="G14" t="str">
        <v/>
      </c>
      <c r="H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f>IF(AND(ISNUMBER(C15),ISNUMBER(D15)),_xlfn.NETWORKDAYS.INTL(C15,D15,"0000001"),"")</f>
        <v/>
      </c>
      <c r="F15" t="str">
        <v/>
      </c>
      <c r="G15" t="str">
        <v/>
      </c>
      <c r="H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f>IF(AND(ISNUMBER(C16),ISNUMBER(D16)),_xlfn.NETWORKDAYS.INTL(C16,D16,"0000001"),"")</f>
        <v/>
      </c>
      <c r="F16" t="str">
        <v/>
      </c>
      <c r="G16" t="str">
        <v/>
      </c>
      <c r="H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f>IF(AND(ISNUMBER(C17),ISNUMBER(D17)),_xlfn.NETWORKDAYS.INTL(C17,D17,"0000001"),"")</f>
        <v/>
      </c>
      <c r="F17" t="str">
        <v/>
      </c>
      <c r="G17" t="str">
        <v/>
      </c>
      <c r="H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f>IF(AND(ISNUMBER(C18),ISNUMBER(D18)),_xlfn.NETWORKDAYS.INTL(C18,D18,"0000001"),"")</f>
        <v/>
      </c>
      <c r="F18" t="str">
        <v/>
      </c>
      <c r="G18" t="str">
        <v/>
      </c>
      <c r="H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f>IF(AND(ISNUMBER(C19),ISNUMBER(D19)),_xlfn.NETWORKDAYS.INTL(C19,D19,"0000001"),"")</f>
        <v/>
      </c>
      <c r="F19" t="str">
        <v/>
      </c>
      <c r="G19" t="str">
        <v/>
      </c>
      <c r="H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f>IF(AND(ISNUMBER(C20),ISNUMBER(D20)),_xlfn.NETWORKDAYS.INTL(C20,D20,"0000001"),"")</f>
        <v/>
      </c>
      <c r="F20" t="str">
        <v/>
      </c>
      <c r="G20" t="str">
        <v/>
      </c>
      <c r="H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f>IF(AND(ISNUMBER(C21),ISNUMBER(D21)),_xlfn.NETWORKDAYS.INTL(C21,D21,"0000001"),"")</f>
        <v/>
      </c>
      <c r="F21" t="str">
        <v/>
      </c>
      <c r="G21" t="str">
        <v/>
      </c>
      <c r="H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f>IF(AND(ISNUMBER(C22),ISNUMBER(D22)),_xlfn.NETWORKDAYS.INTL(C22,D22,"0000001"),"")</f>
        <v/>
      </c>
      <c r="F22" t="str">
        <v/>
      </c>
      <c r="G22" t="str">
        <v/>
      </c>
      <c r="H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f>IF(AND(ISNUMBER(C23),ISNUMBER(D23)),_xlfn.NETWORKDAYS.INTL(C23,D23,"0000001"),"")</f>
        <v/>
      </c>
      <c r="F23" t="str">
        <v/>
      </c>
      <c r="G23" t="str">
        <v/>
      </c>
      <c r="H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f>IF(AND(ISNUMBER(C24),ISNUMBER(D24)),_xlfn.NETWORKDAYS.INTL(C24,D24,"0000001"),"")</f>
        <v/>
      </c>
      <c r="F24" t="str">
        <v/>
      </c>
      <c r="G24" t="str">
        <v/>
      </c>
      <c r="H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f>IF(AND(ISNUMBER(C25),ISNUMBER(D25)),_xlfn.NETWORKDAYS.INTL(C25,D25,"0000001"),"")</f>
        <v/>
      </c>
      <c r="F25" t="str">
        <v/>
      </c>
      <c r="G25" t="str">
        <v/>
      </c>
      <c r="H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f>IF(AND(ISNUMBER(C26),ISNUMBER(D26)),_xlfn.NETWORKDAYS.INTL(C26,D26,"0000001"),"")</f>
        <v/>
      </c>
      <c r="F26" t="str">
        <v/>
      </c>
      <c r="G26" t="str">
        <v/>
      </c>
      <c r="H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f>IF(AND(ISNUMBER(C27),ISNUMBER(D27)),_xlfn.NETWORKDAYS.INTL(C27,D27,"0000001"),"")</f>
        <v/>
      </c>
      <c r="F27" t="str">
        <v/>
      </c>
      <c r="G27" t="str">
        <v/>
      </c>
      <c r="H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f>IF(AND(ISNUMBER(C28),ISNUMBER(D28)),_xlfn.NETWORKDAYS.INTL(C28,D28,"0000001"),"")</f>
        <v/>
      </c>
      <c r="F28" t="str">
        <v/>
      </c>
      <c r="G28" t="str">
        <v/>
      </c>
      <c r="H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f>IF(AND(ISNUMBER(C29),ISNUMBER(D29)),_xlfn.NETWORKDAYS.INTL(C29,D29,"0000001"),"")</f>
        <v/>
      </c>
      <c r="F29" t="str">
        <v/>
      </c>
      <c r="G29" t="str">
        <v/>
      </c>
      <c r="H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f>IF(AND(ISNUMBER(C30),ISNUMBER(D30)),_xlfn.NETWORKDAYS.INTL(C30,D30,"0000001"),"")</f>
        <v/>
      </c>
      <c r="F30" t="str">
        <v/>
      </c>
      <c r="G30" t="str">
        <v/>
      </c>
      <c r="H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f>IF(AND(ISNUMBER(C31),ISNUMBER(D31)),_xlfn.NETWORKDAYS.INTL(C31,D31,"0000001"),"")</f>
        <v/>
      </c>
      <c r="F31" t="str">
        <v/>
      </c>
      <c r="G31" t="str">
        <v/>
      </c>
      <c r="H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f>IF(AND(ISNUMBER(C32),ISNUMBER(D32)),_xlfn.NETWORKDAYS.INTL(C32,D32,"0000001"),"")</f>
        <v/>
      </c>
      <c r="F32" t="str">
        <v/>
      </c>
      <c r="G32" t="str">
        <v/>
      </c>
      <c r="H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f>IF(AND(ISNUMBER(C33),ISNUMBER(D33)),_xlfn.NETWORKDAYS.INTL(C33,D33,"0000001"),"")</f>
        <v/>
      </c>
      <c r="F33" t="str">
        <v/>
      </c>
      <c r="G33" t="str">
        <v/>
      </c>
      <c r="H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f>IF(AND(ISNUMBER(C34),ISNUMBER(D34)),_xlfn.NETWORKDAYS.INTL(C34,D34,"0000001"),"")</f>
        <v/>
      </c>
      <c r="F34" t="str">
        <v/>
      </c>
      <c r="G34" t="str">
        <v/>
      </c>
      <c r="H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f>IF(AND(ISNUMBER(C35),ISNUMBER(D35)),_xlfn.NETWORKDAYS.INTL(C35,D35,"0000001"),"")</f>
        <v/>
      </c>
      <c r="F35" t="str">
        <v/>
      </c>
      <c r="G35" t="str">
        <v/>
      </c>
      <c r="H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f>IF(AND(ISNUMBER(C36),ISNUMBER(D36)),_xlfn.NETWORKDAYS.INTL(C36,D36,"0000001"),"")</f>
        <v/>
      </c>
      <c r="F36" t="str">
        <v/>
      </c>
      <c r="G36" t="str">
        <v/>
      </c>
      <c r="H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f>IF(AND(ISNUMBER(C37),ISNUMBER(D37)),_xlfn.NETWORKDAYS.INTL(C37,D37,"0000001"),"")</f>
        <v/>
      </c>
      <c r="F37" t="str">
        <v/>
      </c>
      <c r="G37" t="str">
        <v/>
      </c>
      <c r="H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f>IF(AND(ISNUMBER(C38),ISNUMBER(D38)),_xlfn.NETWORKDAYS.INTL(C38,D38,"0000001"),"")</f>
        <v/>
      </c>
      <c r="F38" t="str">
        <v/>
      </c>
      <c r="G38" t="str">
        <v/>
      </c>
      <c r="H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f>IF(AND(ISNUMBER(C39),ISNUMBER(D39)),_xlfn.NETWORKDAYS.INTL(C39,D39,"0000001"),"")</f>
        <v/>
      </c>
      <c r="F39" t="str">
        <v/>
      </c>
      <c r="G39" t="str">
        <v/>
      </c>
      <c r="H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f>IF(AND(ISNUMBER(C40),ISNUMBER(D40)),_xlfn.NETWORKDAYS.INTL(C40,D40,"0000001"),"")</f>
        <v/>
      </c>
      <c r="F40" t="str">
        <v/>
      </c>
      <c r="G40" t="str">
        <v/>
      </c>
      <c r="H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f>IF(AND(ISNUMBER(C41),ISNUMBER(D41)),_xlfn.NETWORKDAYS.INTL(C41,D41,"0000001"),"")</f>
        <v/>
      </c>
      <c r="F41" t="str">
        <v/>
      </c>
      <c r="G41" t="str">
        <v/>
      </c>
      <c r="H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f>IF(AND(ISNUMBER(C42),ISNUMBER(D42)),_xlfn.NETWORKDAYS.INTL(C42,D42,"0000001"),"")</f>
        <v/>
      </c>
      <c r="F42" t="str">
        <v/>
      </c>
      <c r="G42" t="str">
        <v/>
      </c>
      <c r="H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f>IF(AND(ISNUMBER(C43),ISNUMBER(D43)),_xlfn.NETWORKDAYS.INTL(C43,D43,"0000001"),"")</f>
        <v/>
      </c>
      <c r="F43" t="str">
        <v/>
      </c>
      <c r="G43" t="str">
        <v/>
      </c>
      <c r="H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f>IF(AND(ISNUMBER(C44),ISNUMBER(D44)),_xlfn.NETWORKDAYS.INTL(C44,D44,"0000001"),"")</f>
        <v/>
      </c>
      <c r="F44" t="str">
        <v/>
      </c>
      <c r="G44" t="str">
        <v/>
      </c>
      <c r="H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f>IF(AND(ISNUMBER(C45),ISNUMBER(D45)),_xlfn.NETWORKDAYS.INTL(C45,D45,"0000001"),"")</f>
        <v/>
      </c>
      <c r="F45" t="str">
        <v/>
      </c>
      <c r="G45" t="str">
        <v/>
      </c>
      <c r="H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f>IF(AND(ISNUMBER(C46),ISNUMBER(D46)),_xlfn.NETWORKDAYS.INTL(C46,D46,"0000001"),"")</f>
        <v/>
      </c>
      <c r="F46" t="str">
        <v/>
      </c>
      <c r="G46" t="str">
        <v/>
      </c>
      <c r="H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f>IF(AND(ISNUMBER(C47),ISNUMBER(D47)),_xlfn.NETWORKDAYS.INTL(C47,D47,"0000001"),"")</f>
        <v/>
      </c>
      <c r="F47" t="str">
        <v/>
      </c>
      <c r="G47" t="str">
        <v/>
      </c>
      <c r="H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f>IF(AND(ISNUMBER(C48),ISNUMBER(D48)),_xlfn.NETWORKDAYS.INTL(C48,D48,"0000001"),"")</f>
        <v/>
      </c>
      <c r="F48" t="str">
        <v/>
      </c>
      <c r="G48" t="str">
        <v/>
      </c>
      <c r="H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f>IF(AND(ISNUMBER(C49),ISNUMBER(D49)),_xlfn.NETWORKDAYS.INTL(C49,D49,"0000001"),"")</f>
        <v/>
      </c>
      <c r="F49" t="str">
        <v/>
      </c>
      <c r="G49" t="str">
        <v/>
      </c>
      <c r="H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f>IF(AND(ISNUMBER(C50),ISNUMBER(D50)),_xlfn.NETWORKDAYS.INTL(C50,D50,"0000001"),"")</f>
        <v/>
      </c>
      <c r="F50" t="str">
        <v/>
      </c>
      <c r="G50" t="str">
        <v/>
      </c>
      <c r="H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f>IF(AND(ISNUMBER(C51),ISNUMBER(D51)),_xlfn.NETWORKDAYS.INTL(C51,D51,"0000001"),"")</f>
        <v/>
      </c>
      <c r="F51" t="str">
        <v/>
      </c>
      <c r="G51" t="str">
        <v/>
      </c>
      <c r="H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f>IF(AND(ISNUMBER(C52),ISNUMBER(D52)),_xlfn.NETWORKDAYS.INTL(C52,D52,"0000001"),"")</f>
        <v/>
      </c>
      <c r="F52" t="str">
        <v/>
      </c>
      <c r="G52" t="str">
        <v/>
      </c>
      <c r="H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f>IF(AND(ISNUMBER(C53),ISNUMBER(D53)),_xlfn.NETWORKDAYS.INTL(C53,D53,"0000001"),"")</f>
        <v/>
      </c>
      <c r="F53" t="str">
        <v/>
      </c>
      <c r="G53" t="str">
        <v/>
      </c>
      <c r="H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f>IF(AND(ISNUMBER(C54),ISNUMBER(D54)),_xlfn.NETWORKDAYS.INTL(C54,D54,"0000001"),"")</f>
        <v/>
      </c>
      <c r="F54" t="str">
        <v/>
      </c>
      <c r="G54" t="str">
        <v/>
      </c>
      <c r="H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f>IF(AND(ISNUMBER(C55),ISNUMBER(D55)),_xlfn.NETWORKDAYS.INTL(C55,D55,"0000001"),"")</f>
        <v/>
      </c>
      <c r="F55" t="str">
        <v/>
      </c>
      <c r="G55" t="str">
        <v/>
      </c>
      <c r="H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f>IF(AND(ISNUMBER(C56),ISNUMBER(D56)),_xlfn.NETWORKDAYS.INTL(C56,D56,"0000001"),"")</f>
        <v/>
      </c>
      <c r="F56" t="str">
        <v/>
      </c>
      <c r="G56" t="str">
        <v/>
      </c>
      <c r="H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f>IF(AND(ISNUMBER(C57),ISNUMBER(D57)),_xlfn.NETWORKDAYS.INTL(C57,D57,"0000001"),"")</f>
        <v/>
      </c>
      <c r="F57" t="str">
        <v/>
      </c>
      <c r="G57" t="str">
        <v/>
      </c>
      <c r="H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f>IF(AND(ISNUMBER(C58),ISNUMBER(D58)),_xlfn.NETWORKDAYS.INTL(C58,D58,"0000001"),"")</f>
        <v/>
      </c>
      <c r="F58" t="str">
        <v/>
      </c>
      <c r="G58" t="str">
        <v/>
      </c>
      <c r="H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f>IF(AND(ISNUMBER(C59),ISNUMBER(D59)),_xlfn.NETWORKDAYS.INTL(C59,D59,"0000001"),"")</f>
        <v/>
      </c>
      <c r="F59" t="str">
        <v/>
      </c>
      <c r="G59" t="str">
        <v/>
      </c>
      <c r="H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f>IF(AND(ISNUMBER(C60),ISNUMBER(D60)),_xlfn.NETWORKDAYS.INTL(C60,D60,"0000001"),"")</f>
        <v/>
      </c>
      <c r="F60" t="str">
        <v/>
      </c>
      <c r="G60" t="str">
        <v/>
      </c>
      <c r="H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f>IF(AND(ISNUMBER(C61),ISNUMBER(D61)),_xlfn.NETWORKDAYS.INTL(C61,D61,"0000001"),"")</f>
        <v/>
      </c>
      <c r="F61" t="str">
        <v/>
      </c>
      <c r="G61" t="str">
        <v/>
      </c>
      <c r="H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f>IF(AND(ISNUMBER(C62),ISNUMBER(D62)),_xlfn.NETWORKDAYS.INTL(C62,D62,"0000001"),"")</f>
        <v/>
      </c>
      <c r="F62" t="str">
        <v/>
      </c>
      <c r="G62" t="str">
        <v/>
      </c>
      <c r="H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f>IF(AND(ISNUMBER(C63),ISNUMBER(D63)),_xlfn.NETWORKDAYS.INTL(C63,D63,"0000001"),"")</f>
        <v/>
      </c>
      <c r="F63" t="str">
        <v/>
      </c>
      <c r="G63" t="str">
        <v/>
      </c>
      <c r="H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f>IF(AND(ISNUMBER(C64),ISNUMBER(D64)),_xlfn.NETWORKDAYS.INTL(C64,D64,"0000001"),"")</f>
        <v/>
      </c>
      <c r="F64" t="str">
        <v/>
      </c>
      <c r="G64" t="str">
        <v/>
      </c>
      <c r="H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f>IF(AND(ISNUMBER(C65),ISNUMBER(D65)),_xlfn.NETWORKDAYS.INTL(C65,D65,"0000001"),"")</f>
        <v/>
      </c>
      <c r="F65" t="str">
        <v/>
      </c>
      <c r="G65" t="str">
        <v/>
      </c>
      <c r="H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f>IF(AND(ISNUMBER(C66),ISNUMBER(D66)),_xlfn.NETWORKDAYS.INTL(C66,D66,"0000001"),"")</f>
        <v/>
      </c>
      <c r="F66" t="str">
        <v/>
      </c>
      <c r="G66" t="str">
        <v/>
      </c>
      <c r="H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f>IF(AND(ISNUMBER(C67),ISNUMBER(D67)),_xlfn.NETWORKDAYS.INTL(C67,D67,"0000001"),"")</f>
        <v/>
      </c>
      <c r="F67" t="str">
        <v/>
      </c>
      <c r="G67" t="str">
        <v/>
      </c>
      <c r="H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f>IF(AND(ISNUMBER(C68),ISNUMBER(D68)),_xlfn.NETWORKDAYS.INTL(C68,D68,"0000001"),"")</f>
        <v/>
      </c>
      <c r="F68" t="str">
        <v/>
      </c>
      <c r="G68" t="str">
        <v/>
      </c>
      <c r="H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f>IF(AND(ISNUMBER(C69),ISNUMBER(D69)),_xlfn.NETWORKDAYS.INTL(C69,D69,"0000001"),"")</f>
        <v/>
      </c>
      <c r="F69" t="str">
        <v/>
      </c>
      <c r="G69" t="str">
        <v/>
      </c>
      <c r="H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f>IF(AND(ISNUMBER(C70),ISNUMBER(D70)),_xlfn.NETWORKDAYS.INTL(C70,D70,"0000001"),"")</f>
        <v/>
      </c>
      <c r="F70" t="str">
        <v/>
      </c>
      <c r="G70" t="str">
        <v/>
      </c>
      <c r="H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f>IF(AND(ISNUMBER(C71),ISNUMBER(D71)),_xlfn.NETWORKDAYS.INTL(C71,D71,"0000001"),"")</f>
        <v/>
      </c>
      <c r="F71" t="str">
        <v/>
      </c>
      <c r="G71" t="str">
        <v/>
      </c>
      <c r="H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f>IF(AND(ISNUMBER(C72),ISNUMBER(D72)),_xlfn.NETWORKDAYS.INTL(C72,D72,"0000001"),"")</f>
        <v/>
      </c>
      <c r="F72" t="str">
        <v/>
      </c>
      <c r="G72" t="str">
        <v/>
      </c>
      <c r="H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f>IF(AND(ISNUMBER(C73),ISNUMBER(D73)),_xlfn.NETWORKDAYS.INTL(C73,D73,"0000001"),"")</f>
        <v/>
      </c>
      <c r="F73" t="str">
        <v/>
      </c>
      <c r="G73" t="str">
        <v/>
      </c>
      <c r="H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f>IF(AND(ISNUMBER(C74),ISNUMBER(D74)),_xlfn.NETWORKDAYS.INTL(C74,D74,"0000001"),"")</f>
        <v/>
      </c>
      <c r="F74" t="str">
        <v/>
      </c>
      <c r="G74" t="str">
        <v/>
      </c>
      <c r="H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f>IF(AND(ISNUMBER(C75),ISNUMBER(D75)),_xlfn.NETWORKDAYS.INTL(C75,D75,"0000001"),"")</f>
        <v/>
      </c>
      <c r="F75" t="str">
        <v/>
      </c>
      <c r="G75" t="str">
        <v/>
      </c>
      <c r="H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f>IF(AND(ISNUMBER(C76),ISNUMBER(D76)),_xlfn.NETWORKDAYS.INTL(C76,D76,"0000001"),"")</f>
        <v/>
      </c>
      <c r="F76" t="str">
        <v/>
      </c>
      <c r="G76" t="str">
        <v/>
      </c>
      <c r="H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f>IF(AND(ISNUMBER(C77),ISNUMBER(D77)),_xlfn.NETWORKDAYS.INTL(C77,D77,"0000001"),"")</f>
        <v/>
      </c>
      <c r="F77" t="str">
        <v/>
      </c>
      <c r="G77" t="str">
        <v/>
      </c>
      <c r="H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f>IF(AND(ISNUMBER(C78),ISNUMBER(D78)),_xlfn.NETWORKDAYS.INTL(C78,D78,"0000001"),"")</f>
        <v/>
      </c>
      <c r="F78" t="str">
        <v/>
      </c>
      <c r="G78" t="str">
        <v/>
      </c>
      <c r="H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f>IF(AND(ISNUMBER(C79),ISNUMBER(D79)),_xlfn.NETWORKDAYS.INTL(C79,D79,"0000001"),"")</f>
        <v/>
      </c>
      <c r="F79" t="str">
        <v/>
      </c>
      <c r="G79" t="str">
        <v/>
      </c>
      <c r="H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f>IF(AND(ISNUMBER(C80),ISNUMBER(D80)),_xlfn.NETWORKDAYS.INTL(C80,D80,"0000001"),"")</f>
        <v/>
      </c>
      <c r="F80" t="str">
        <v/>
      </c>
      <c r="G80" t="str">
        <v/>
      </c>
      <c r="H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f>IF(AND(ISNUMBER(C81),ISNUMBER(D81)),_xlfn.NETWORKDAYS.INTL(C81,D81,"0000001"),"")</f>
        <v/>
      </c>
      <c r="F81" t="str">
        <v/>
      </c>
      <c r="G81" t="str">
        <v/>
      </c>
      <c r="H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f>IF(AND(ISNUMBER(C82),ISNUMBER(D82)),_xlfn.NETWORKDAYS.INTL(C82,D82,"0000001"),"")</f>
        <v/>
      </c>
      <c r="F82" t="str">
        <v/>
      </c>
      <c r="G82" t="str">
        <v/>
      </c>
      <c r="H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f>IF(AND(ISNUMBER(C83),ISNUMBER(D83)),_xlfn.NETWORKDAYS.INTL(C83,D83,"0000001"),"")</f>
        <v/>
      </c>
      <c r="F83" t="str">
        <v/>
      </c>
      <c r="G83" t="str">
        <v/>
      </c>
      <c r="H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f>IF(AND(ISNUMBER(C84),ISNUMBER(D84)),_xlfn.NETWORKDAYS.INTL(C84,D84,"0000001"),"")</f>
        <v/>
      </c>
      <c r="F84" t="str">
        <v/>
      </c>
      <c r="G84" t="str">
        <v/>
      </c>
      <c r="H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f>IF(AND(ISNUMBER(C85),ISNUMBER(D85)),_xlfn.NETWORKDAYS.INTL(C85,D85,"0000001"),"")</f>
        <v/>
      </c>
      <c r="F85" t="str">
        <v/>
      </c>
      <c r="G85" t="str">
        <v/>
      </c>
      <c r="H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f>IF(AND(ISNUMBER(C86),ISNUMBER(D86)),_xlfn.NETWORKDAYS.INTL(C86,D86,"0000001"),"")</f>
        <v/>
      </c>
      <c r="F86" t="str">
        <v/>
      </c>
      <c r="G86" t="str">
        <v/>
      </c>
      <c r="H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f>IF(AND(ISNUMBER(C87),ISNUMBER(D87)),_xlfn.NETWORKDAYS.INTL(C87,D87,"0000001"),"")</f>
        <v/>
      </c>
      <c r="F87" t="str">
        <v/>
      </c>
      <c r="G87" t="str">
        <v/>
      </c>
      <c r="H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f>IF(AND(ISNUMBER(C88),ISNUMBER(D88)),_xlfn.NETWORKDAYS.INTL(C88,D88,"0000001"),"")</f>
        <v/>
      </c>
      <c r="F88" t="str">
        <v/>
      </c>
      <c r="G88" t="str">
        <v/>
      </c>
      <c r="H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f>IF(AND(ISNUMBER(C89),ISNUMBER(D89)),_xlfn.NETWORKDAYS.INTL(C89,D89,"0000001"),"")</f>
        <v/>
      </c>
      <c r="F89" t="str">
        <v/>
      </c>
      <c r="G89" t="str">
        <v/>
      </c>
      <c r="H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f>IF(AND(ISNUMBER(C90),ISNUMBER(D90)),_xlfn.NETWORKDAYS.INTL(C90,D90,"0000001"),"")</f>
        <v/>
      </c>
      <c r="F90" t="str">
        <v/>
      </c>
      <c r="G90" t="str">
        <v/>
      </c>
      <c r="H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f>IF(AND(ISNUMBER(C91),ISNUMBER(D91)),_xlfn.NETWORKDAYS.INTL(C91,D91,"0000001"),"")</f>
        <v/>
      </c>
      <c r="F91" t="str">
        <v/>
      </c>
      <c r="G91" t="str">
        <v/>
      </c>
      <c r="H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f>IF(AND(ISNUMBER(C92),ISNUMBER(D92)),_xlfn.NETWORKDAYS.INTL(C92,D92,"0000001"),"")</f>
        <v/>
      </c>
      <c r="F92" t="str">
        <v/>
      </c>
      <c r="G92" t="str">
        <v/>
      </c>
      <c r="H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f>IF(AND(ISNUMBER(C93),ISNUMBER(D93)),_xlfn.NETWORKDAYS.INTL(C93,D93,"0000001"),"")</f>
        <v/>
      </c>
      <c r="F93" t="str">
        <v/>
      </c>
      <c r="G93" t="str">
        <v/>
      </c>
      <c r="H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f>IF(AND(ISNUMBER(C94),ISNUMBER(D94)),_xlfn.NETWORKDAYS.INTL(C94,D94,"0000001"),"")</f>
        <v/>
      </c>
      <c r="F94" t="str">
        <v/>
      </c>
      <c r="G94" t="str">
        <v/>
      </c>
      <c r="H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f>IF(AND(ISNUMBER(C95),ISNUMBER(D95)),_xlfn.NETWORKDAYS.INTL(C95,D95,"0000001"),"")</f>
        <v/>
      </c>
      <c r="F95" t="str">
        <v/>
      </c>
      <c r="G95" t="str">
        <v/>
      </c>
      <c r="H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f>IF(AND(ISNUMBER(C96),ISNUMBER(D96)),_xlfn.NETWORKDAYS.INTL(C96,D96,"0000001"),"")</f>
        <v/>
      </c>
      <c r="F96" t="str">
        <v/>
      </c>
      <c r="G96" t="str">
        <v/>
      </c>
      <c r="H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f>IF(AND(ISNUMBER(C97),ISNUMBER(D97)),_xlfn.NETWORKDAYS.INTL(C97,D97,"0000001"),"")</f>
        <v/>
      </c>
      <c r="F97" t="str">
        <v/>
      </c>
      <c r="G97" t="str">
        <v/>
      </c>
      <c r="H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f>IF(AND(ISNUMBER(C98),ISNUMBER(D98)),_xlfn.NETWORKDAYS.INTL(C98,D98,"0000001"),"")</f>
        <v/>
      </c>
      <c r="F98" t="str">
        <v/>
      </c>
      <c r="G98" t="str">
        <v/>
      </c>
      <c r="H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f>IF(AND(ISNUMBER(C99),ISNUMBER(D99)),_xlfn.NETWORKDAYS.INTL(C99,D99,"0000001"),"")</f>
        <v/>
      </c>
      <c r="F99" t="str">
        <v/>
      </c>
      <c r="G99" t="str">
        <v/>
      </c>
      <c r="H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f>IF(AND(ISNUMBER(C100),ISNUMBER(D100)),_xlfn.NETWORKDAYS.INTL(C100,D100,"0000001"),"")</f>
        <v/>
      </c>
      <c r="F100" t="str">
        <v/>
      </c>
      <c r="G100" t="str">
        <v/>
      </c>
      <c r="H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f>IF(AND(ISNUMBER(C101),ISNUMBER(D101)),_xlfn.NETWORKDAYS.INTL(C101,D101,"0000001"),"")</f>
        <v/>
      </c>
      <c r="F101" t="str">
        <v/>
      </c>
      <c r="G101" t="str">
        <v/>
      </c>
      <c r="H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f>IF(AND(ISNUMBER(C102),ISNUMBER(D102)),_xlfn.NETWORKDAYS.INTL(C102,D102,"0000001"),"")</f>
        <v/>
      </c>
      <c r="F102" t="str">
        <v/>
      </c>
      <c r="G102" t="str">
        <v/>
      </c>
      <c r="H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f>IF(AND(ISNUMBER(C103),ISNUMBER(D103)),_xlfn.NETWORKDAYS.INTL(C103,D103,"0000001"),"")</f>
        <v/>
      </c>
      <c r="F103" t="str">
        <v/>
      </c>
      <c r="G103" t="str">
        <v/>
      </c>
      <c r="H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f>IF(AND(ISNUMBER(C104),ISNUMBER(D104)),_xlfn.NETWORKDAYS.INTL(C104,D104,"0000001"),"")</f>
        <v/>
      </c>
      <c r="F104" t="str">
        <v/>
      </c>
      <c r="G104" t="str">
        <v/>
      </c>
      <c r="H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f>IF(AND(ISNUMBER(C105),ISNUMBER(D105)),_xlfn.NETWORKDAYS.INTL(C105,D105,"0000001"),"")</f>
        <v/>
      </c>
      <c r="F105" t="str">
        <v/>
      </c>
      <c r="G105" t="str">
        <v/>
      </c>
      <c r="H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f>IF(AND(ISNUMBER(C106),ISNUMBER(D106)),_xlfn.NETWORKDAYS.INTL(C106,D106,"0000001"),"")</f>
        <v/>
      </c>
      <c r="F106" t="str">
        <v/>
      </c>
      <c r="G106" t="str">
        <v/>
      </c>
      <c r="H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f>IF(AND(ISNUMBER(C107),ISNUMBER(D107)),_xlfn.NETWORKDAYS.INTL(C107,D107,"0000001"),"")</f>
        <v/>
      </c>
      <c r="F107" t="str">
        <v/>
      </c>
      <c r="G107" t="str">
        <v/>
      </c>
      <c r="H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f>IF(AND(ISNUMBER(C108),ISNUMBER(D108)),_xlfn.NETWORKDAYS.INTL(C108,D108,"0000001"),"")</f>
        <v/>
      </c>
      <c r="F108" t="str">
        <v/>
      </c>
      <c r="G108" t="str">
        <v/>
      </c>
      <c r="H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f>IF(AND(ISNUMBER(C109),ISNUMBER(D109)),_xlfn.NETWORKDAYS.INTL(C109,D109,"0000001"),"")</f>
        <v/>
      </c>
      <c r="F109" t="str">
        <v/>
      </c>
      <c r="G109" t="str">
        <v/>
      </c>
      <c r="H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f>IF(AND(ISNUMBER(C110),ISNUMBER(D110)),_xlfn.NETWORKDAYS.INTL(C110,D110,"0000001"),"")</f>
        <v/>
      </c>
      <c r="F110" t="str">
        <v/>
      </c>
      <c r="G110" t="str">
        <v/>
      </c>
      <c r="H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f>IF(AND(ISNUMBER(C111),ISNUMBER(D111)),_xlfn.NETWORKDAYS.INTL(C111,D111,"0000001"),"")</f>
        <v/>
      </c>
      <c r="F111" t="str">
        <v/>
      </c>
      <c r="G111" t="str">
        <v/>
      </c>
      <c r="H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f>IF(AND(ISNUMBER(C112),ISNUMBER(D112)),_xlfn.NETWORKDAYS.INTL(C112,D112,"0000001"),"")</f>
        <v/>
      </c>
      <c r="F112" t="str">
        <v/>
      </c>
      <c r="G112" t="str">
        <v/>
      </c>
      <c r="H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f>IF(AND(ISNUMBER(C113),ISNUMBER(D113)),_xlfn.NETWORKDAYS.INTL(C113,D113,"0000001"),"")</f>
        <v/>
      </c>
      <c r="F113" t="str">
        <v/>
      </c>
      <c r="G113" t="str">
        <v/>
      </c>
      <c r="H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f>IF(AND(ISNUMBER(C114),ISNUMBER(D114)),_xlfn.NETWORKDAYS.INTL(C114,D114,"0000001"),"")</f>
        <v/>
      </c>
      <c r="F114" t="str">
        <v/>
      </c>
      <c r="G114" t="str">
        <v/>
      </c>
      <c r="H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f>IF(AND(ISNUMBER(C115),ISNUMBER(D115)),_xlfn.NETWORKDAYS.INTL(C115,D115,"0000001"),"")</f>
        <v/>
      </c>
      <c r="F115" t="str">
        <v/>
      </c>
      <c r="G115" t="str">
        <v/>
      </c>
      <c r="H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f>IF(AND(ISNUMBER(C116),ISNUMBER(D116)),_xlfn.NETWORKDAYS.INTL(C116,D116,"0000001"),"")</f>
        <v/>
      </c>
      <c r="F116" t="str">
        <v/>
      </c>
      <c r="G116" t="str">
        <v/>
      </c>
      <c r="H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f>IF(AND(ISNUMBER(C117),ISNUMBER(D117)),_xlfn.NETWORKDAYS.INTL(C117,D117,"0000001"),"")</f>
        <v/>
      </c>
      <c r="F117" t="str">
        <v/>
      </c>
      <c r="G117" t="str">
        <v/>
      </c>
      <c r="H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f>IF(AND(ISNUMBER(C118),ISNUMBER(D118)),_xlfn.NETWORKDAYS.INTL(C118,D118,"0000001"),"")</f>
        <v/>
      </c>
      <c r="F118" t="str">
        <v/>
      </c>
      <c r="G118" t="str">
        <v/>
      </c>
      <c r="H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f>IF(AND(ISNUMBER(C119),ISNUMBER(D119)),_xlfn.NETWORKDAYS.INTL(C119,D119,"0000001"),"")</f>
        <v/>
      </c>
      <c r="F119" t="str">
        <v/>
      </c>
      <c r="G119" t="str">
        <v/>
      </c>
      <c r="H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f>IF(AND(ISNUMBER(C120),ISNUMBER(D120)),_xlfn.NETWORKDAYS.INTL(C120,D120,"0000001"),"")</f>
        <v/>
      </c>
      <c r="F120" t="str">
        <v/>
      </c>
      <c r="G120" t="str">
        <v/>
      </c>
      <c r="H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f>IF(AND(ISNUMBER(C121),ISNUMBER(D121)),_xlfn.NETWORKDAYS.INTL(C121,D121,"0000001"),"")</f>
        <v/>
      </c>
      <c r="F121" t="str">
        <v/>
      </c>
      <c r="G121" t="str">
        <v/>
      </c>
      <c r="H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f>IF(AND(ISNUMBER(C122),ISNUMBER(D122)),_xlfn.NETWORKDAYS.INTL(C122,D122,"0000001"),"")</f>
        <v/>
      </c>
      <c r="F122" t="str">
        <v/>
      </c>
      <c r="G122" t="str">
        <v/>
      </c>
      <c r="H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f>IF(AND(ISNUMBER(C123),ISNUMBER(D123)),_xlfn.NETWORKDAYS.INTL(C123,D123,"0000001"),"")</f>
        <v/>
      </c>
      <c r="F123" t="str">
        <v/>
      </c>
      <c r="G123" t="str">
        <v/>
      </c>
      <c r="H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f>IF(AND(ISNUMBER(C124),ISNUMBER(D124)),_xlfn.NETWORKDAYS.INTL(C124,D124,"0000001"),"")</f>
        <v/>
      </c>
      <c r="F124" t="str">
        <v/>
      </c>
      <c r="G124" t="str">
        <v/>
      </c>
      <c r="H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f>IF(AND(ISNUMBER(C125),ISNUMBER(D125)),_xlfn.NETWORKDAYS.INTL(C125,D125,"0000001"),"")</f>
        <v/>
      </c>
      <c r="F125" t="str">
        <v/>
      </c>
      <c r="G125" t="str">
        <v/>
      </c>
      <c r="H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f>IF(AND(ISNUMBER(C126),ISNUMBER(D126)),_xlfn.NETWORKDAYS.INTL(C126,D126,"0000001"),"")</f>
        <v/>
      </c>
      <c r="F126" t="str">
        <v/>
      </c>
      <c r="G126" t="str">
        <v/>
      </c>
      <c r="H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f>IF(AND(ISNUMBER(C127),ISNUMBER(D127)),_xlfn.NETWORKDAYS.INTL(C127,D127,"0000001"),"")</f>
        <v/>
      </c>
      <c r="F127" t="str">
        <v/>
      </c>
      <c r="G127" t="str">
        <v/>
      </c>
      <c r="H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f>IF(AND(ISNUMBER(C128),ISNUMBER(D128)),_xlfn.NETWORKDAYS.INTL(C128,D128,"0000001"),"")</f>
        <v/>
      </c>
      <c r="F128" t="str">
        <v/>
      </c>
      <c r="G128" t="str">
        <v/>
      </c>
      <c r="H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f>IF(AND(ISNUMBER(C129),ISNUMBER(D129)),_xlfn.NETWORKDAYS.INTL(C129,D129,"0000001"),"")</f>
        <v/>
      </c>
      <c r="F129" t="str">
        <v/>
      </c>
      <c r="G129" t="str">
        <v/>
      </c>
      <c r="H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f>IF(AND(ISNUMBER(C130),ISNUMBER(D130)),_xlfn.NETWORKDAYS.INTL(C130,D130,"0000001"),"")</f>
        <v/>
      </c>
      <c r="F130" t="str">
        <v/>
      </c>
      <c r="G130" t="str">
        <v/>
      </c>
      <c r="H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f>IF(AND(ISNUMBER(C131),ISNUMBER(D131)),_xlfn.NETWORKDAYS.INTL(C131,D131,"0000001"),"")</f>
        <v/>
      </c>
      <c r="F131" t="str">
        <v/>
      </c>
      <c r="G131" t="str">
        <v/>
      </c>
      <c r="H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f>IF(AND(ISNUMBER(C132),ISNUMBER(D132)),_xlfn.NETWORKDAYS.INTL(C132,D132,"0000001"),"")</f>
        <v/>
      </c>
      <c r="F132" t="str">
        <v/>
      </c>
      <c r="G132" t="str">
        <v/>
      </c>
      <c r="H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f>IF(AND(ISNUMBER(C133),ISNUMBER(D133)),_xlfn.NETWORKDAYS.INTL(C133,D133,"0000001"),"")</f>
        <v/>
      </c>
      <c r="F133" t="str">
        <v/>
      </c>
      <c r="G133" t="str">
        <v/>
      </c>
      <c r="H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f>IF(AND(ISNUMBER(C134),ISNUMBER(D134)),_xlfn.NETWORKDAYS.INTL(C134,D134,"0000001"),"")</f>
        <v/>
      </c>
      <c r="F134" t="str">
        <v/>
      </c>
      <c r="G134" t="str">
        <v/>
      </c>
      <c r="H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f>IF(AND(ISNUMBER(C135),ISNUMBER(D135)),_xlfn.NETWORKDAYS.INTL(C135,D135,"0000001"),"")</f>
        <v/>
      </c>
      <c r="F135" t="str">
        <v/>
      </c>
      <c r="G135" t="str">
        <v/>
      </c>
      <c r="H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f>IF(AND(ISNUMBER(C136),ISNUMBER(D136)),_xlfn.NETWORKDAYS.INTL(C136,D136,"0000001"),"")</f>
        <v/>
      </c>
      <c r="F136" t="str">
        <v/>
      </c>
      <c r="G136" t="str">
        <v/>
      </c>
      <c r="H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f>IF(AND(ISNUMBER(C137),ISNUMBER(D137)),_xlfn.NETWORKDAYS.INTL(C137,D137,"0000001"),"")</f>
        <v/>
      </c>
      <c r="F137" t="str">
        <v/>
      </c>
      <c r="G137" t="str">
        <v/>
      </c>
      <c r="H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f>IF(AND(ISNUMBER(C138),ISNUMBER(D138)),_xlfn.NETWORKDAYS.INTL(C138,D138,"0000001"),"")</f>
        <v/>
      </c>
      <c r="F138" t="str">
        <v/>
      </c>
      <c r="G138" t="str">
        <v/>
      </c>
      <c r="H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f>IF(AND(ISNUMBER(C139),ISNUMBER(D139)),_xlfn.NETWORKDAYS.INTL(C139,D139,"0000001"),"")</f>
        <v/>
      </c>
      <c r="F139" t="str">
        <v/>
      </c>
      <c r="G139" t="str">
        <v/>
      </c>
      <c r="H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f>IF(AND(ISNUMBER(C140),ISNUMBER(D140)),_xlfn.NETWORKDAYS.INTL(C140,D140,"0000001"),"")</f>
        <v/>
      </c>
      <c r="F140" t="str">
        <v/>
      </c>
      <c r="G140" t="str">
        <v/>
      </c>
      <c r="H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f>IF(AND(ISNUMBER(C141),ISNUMBER(D141)),_xlfn.NETWORKDAYS.INTL(C141,D141,"0000001"),"")</f>
        <v/>
      </c>
      <c r="F141" t="str">
        <v/>
      </c>
      <c r="G141" t="str">
        <v/>
      </c>
      <c r="H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f>IF(AND(ISNUMBER(C142),ISNUMBER(D142)),_xlfn.NETWORKDAYS.INTL(C142,D142,"0000001"),"")</f>
        <v/>
      </c>
      <c r="F142" t="str">
        <v/>
      </c>
      <c r="G142" t="str">
        <v/>
      </c>
      <c r="H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f>IF(AND(ISNUMBER(C143),ISNUMBER(D143)),_xlfn.NETWORKDAYS.INTL(C143,D143,"0000001"),"")</f>
        <v/>
      </c>
      <c r="F143" t="str">
        <v/>
      </c>
      <c r="G143" t="str">
        <v/>
      </c>
      <c r="H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f>IF(AND(ISNUMBER(C144),ISNUMBER(D144)),_xlfn.NETWORKDAYS.INTL(C144,D144,"0000001"),"")</f>
        <v/>
      </c>
      <c r="F144" t="str">
        <v/>
      </c>
      <c r="G144" t="str">
        <v/>
      </c>
      <c r="H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f>IF(AND(ISNUMBER(C145),ISNUMBER(D145)),_xlfn.NETWORKDAYS.INTL(C145,D145,"0000001"),"")</f>
        <v/>
      </c>
      <c r="F145" t="str">
        <v/>
      </c>
      <c r="G145" t="str">
        <v/>
      </c>
      <c r="H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f>IF(AND(ISNUMBER(C146),ISNUMBER(D146)),_xlfn.NETWORKDAYS.INTL(C146,D146,"0000001"),"")</f>
        <v/>
      </c>
      <c r="F146" t="str">
        <v/>
      </c>
      <c r="G146" t="str">
        <v/>
      </c>
      <c r="H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f>IF(AND(ISNUMBER(C147),ISNUMBER(D147)),_xlfn.NETWORKDAYS.INTL(C147,D147,"0000001"),"")</f>
        <v/>
      </c>
      <c r="F147" t="str">
        <v/>
      </c>
      <c r="G147" t="str">
        <v/>
      </c>
      <c r="H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f>IF(AND(ISNUMBER(C148),ISNUMBER(D148)),_xlfn.NETWORKDAYS.INTL(C148,D148,"0000001"),"")</f>
        <v/>
      </c>
      <c r="F148" t="str">
        <v/>
      </c>
      <c r="G148" t="str">
        <v/>
      </c>
      <c r="H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f>IF(AND(ISNUMBER(C149),ISNUMBER(D149)),_xlfn.NETWORKDAYS.INTL(C149,D149,"0000001"),"")</f>
        <v/>
      </c>
      <c r="F149" t="str">
        <v/>
      </c>
      <c r="G149" t="str">
        <v/>
      </c>
      <c r="H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f>IF(AND(ISNUMBER(C150),ISNUMBER(D150)),_xlfn.NETWORKDAYS.INTL(C150,D150,"0000001"),"")</f>
        <v/>
      </c>
      <c r="F150" t="str">
        <v/>
      </c>
      <c r="G150" t="str">
        <v/>
      </c>
      <c r="H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f>IF(AND(ISNUMBER(C151),ISNUMBER(D151)),_xlfn.NETWORKDAYS.INTL(C151,D151,"0000001"),"")</f>
        <v/>
      </c>
      <c r="F151" t="str">
        <v/>
      </c>
      <c r="G151" t="str">
        <v/>
      </c>
      <c r="H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f>IF(AND(ISNUMBER(C152),ISNUMBER(D152)),_xlfn.NETWORKDAYS.INTL(C152,D152,"0000001"),"")</f>
        <v/>
      </c>
      <c r="F152" t="str">
        <v/>
      </c>
      <c r="G152" t="str">
        <v/>
      </c>
      <c r="H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f>IF(AND(ISNUMBER(C153),ISNUMBER(D153)),_xlfn.NETWORKDAYS.INTL(C153,D153,"0000001"),"")</f>
        <v/>
      </c>
      <c r="F153" t="str">
        <v/>
      </c>
      <c r="G153" t="str">
        <v/>
      </c>
      <c r="H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f>IF(AND(ISNUMBER(C154),ISNUMBER(D154)),_xlfn.NETWORKDAYS.INTL(C154,D154,"0000001"),"")</f>
        <v/>
      </c>
      <c r="F154" t="str">
        <v/>
      </c>
      <c r="G154" t="str">
        <v/>
      </c>
      <c r="H154" t="str">
        <v/>
      </c>
    </row>
  </sheetData>
  <mergeCells count="1">
    <mergeCell ref="A1:H1"/>
  </mergeCells>
  <ignoredErrors>
    <ignoredError numberStoredAsText="1" sqref="A1:H15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20.83203125" customWidth="1"/>
  </cols>
  <sheetData>
    <row r="1">
      <c r="A1" t="str">
        <v>COMMENT UTILISER CE PLANNING DES CONGÉS</v>
      </c>
    </row>
    <row r="2">
      <c r="A2" t="str">
        <v>1. Onglet « Planning » : changez l'année en B2, puis écrivez le nom de chaque salarié et ses droits en jours ouvrables (30 pour une année complète).</v>
      </c>
    </row>
    <row r="3">
      <c r="A3" t="str">
        <v>2. Onglet « Demandes » : une ligne par période de congé. Les jours ouvrables se calculent seuls (lundi au samedi).</v>
      </c>
    </row>
    <row r="4">
      <c r="A4" t="str">
        <v>3. Le planning affiche « C » dans chaque semaine où le salarié est en congé, et le compteur « Restants » se met à jour.</v>
      </c>
    </row>
    <row r="5">
      <c r="A5" t="str">
        <v>4. Repérez les semaines où trop de monde est absent en même temps, avant de valider les demandes.</v>
      </c>
    </row>
    <row r="6">
      <c r="A6" t="str">
        <v>5. Les onglets « Exemple » montrent un planning rempli (salariés fictifs).</v>
      </c>
    </row>
    <row r="7">
      <c r="A7" t="str">
        <v>Dans le BTP, ce sont les caisses de congés payés qui indemnisent les congés : ce planning sert à organiser les absences, pas à calculer la paie.</v>
      </c>
    </row>
    <row r="9">
      <c r="A9" t="str">
        <v>Les congés de chaque salarié dans le planning de l'équipe, sur son téléphone : essayez Chantikon gratuitement sur chantikon.com</v>
      </c>
    </row>
    <row r="10">
      <c r="A10" t="str">
        <v>Modèle gratuit proposé par Chantikon – chantikon.com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Planning</vt:lpstr>
      <vt:lpstr>Demandes</vt:lpstr>
      <vt:lpstr>Exemple - planning</vt:lpstr>
      <vt:lpstr>Exemple - demandes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